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nie\Dropbox\Evaliacion ambiental\PdC Casas Patronales\PdC preliminar\Anexo Efectos negativos\Disposicion RILES 2020\"/>
    </mc:Choice>
  </mc:AlternateContent>
  <xr:revisionPtr revIDLastSave="0" documentId="13_ncr:1_{915076FB-17B7-47AB-873D-0494CB09C684}" xr6:coauthVersionLast="46" xr6:coauthVersionMax="46" xr10:uidLastSave="{00000000-0000-0000-0000-000000000000}"/>
  <bookViews>
    <workbookView xWindow="-108" yWindow="-108" windowWidth="23256" windowHeight="12576" tabRatio="791" firstSheet="3" activeTab="12" xr2:uid="{00000000-000D-0000-FFFF-FFFF00000000}"/>
  </bookViews>
  <sheets>
    <sheet name="enero 2020" sheetId="1" r:id="rId1"/>
    <sheet name="febrero 2020" sheetId="2" r:id="rId2"/>
    <sheet name="marzo 2020" sheetId="3" r:id="rId3"/>
    <sheet name="abril 2020" sheetId="4" r:id="rId4"/>
    <sheet name="mayo 2020" sheetId="5" r:id="rId5"/>
    <sheet name="junio 2020" sheetId="6" r:id="rId6"/>
    <sheet name="julio 2020" sheetId="7" r:id="rId7"/>
    <sheet name="agosto 2020" sheetId="8" r:id="rId8"/>
    <sheet name="septiembre 2020" sheetId="9" r:id="rId9"/>
    <sheet name="octubre 2020" sheetId="10" r:id="rId10"/>
    <sheet name="noviembre 2020" sheetId="11" r:id="rId11"/>
    <sheet name="diciembre 2020" sheetId="12" r:id="rId12"/>
    <sheet name="RESUMEN" sheetId="13" r:id="rId1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5" i="13" l="1"/>
  <c r="K15" i="13"/>
  <c r="E15" i="13"/>
  <c r="F15" i="13"/>
  <c r="G15" i="13"/>
  <c r="H15" i="13"/>
  <c r="I15" i="13"/>
  <c r="D15" i="13"/>
  <c r="D43" i="12"/>
  <c r="S43" i="12"/>
  <c r="T43" i="12"/>
  <c r="U43" i="12"/>
  <c r="V43" i="12"/>
  <c r="W43" i="12"/>
  <c r="X43" i="12"/>
  <c r="L43" i="12"/>
  <c r="M43" i="12"/>
  <c r="N43" i="12"/>
  <c r="O43" i="12"/>
  <c r="P43" i="12"/>
  <c r="K43" i="12"/>
  <c r="L14" i="13"/>
  <c r="K14" i="13"/>
  <c r="E14" i="13"/>
  <c r="F14" i="13"/>
  <c r="G14" i="13"/>
  <c r="H14" i="13"/>
  <c r="I14" i="13"/>
  <c r="D14" i="13"/>
  <c r="D43" i="11"/>
  <c r="L43" i="11"/>
  <c r="M43" i="11"/>
  <c r="N43" i="11"/>
  <c r="O43" i="11"/>
  <c r="P43" i="11"/>
  <c r="S43" i="11"/>
  <c r="T43" i="11"/>
  <c r="U43" i="11"/>
  <c r="V43" i="11"/>
  <c r="W43" i="11"/>
  <c r="X43" i="11"/>
  <c r="K43" i="11"/>
  <c r="L13" i="13"/>
  <c r="K13" i="13"/>
  <c r="E13" i="13"/>
  <c r="F13" i="13"/>
  <c r="G13" i="13"/>
  <c r="H13" i="13"/>
  <c r="I13" i="13"/>
  <c r="D13" i="13"/>
  <c r="D43" i="10"/>
  <c r="L43" i="10"/>
  <c r="M43" i="10"/>
  <c r="N43" i="10"/>
  <c r="O43" i="10"/>
  <c r="P43" i="10"/>
  <c r="S43" i="10"/>
  <c r="T43" i="10"/>
  <c r="U43" i="10"/>
  <c r="V43" i="10"/>
  <c r="W43" i="10"/>
  <c r="X43" i="10"/>
  <c r="K43" i="10"/>
  <c r="L12" i="13"/>
  <c r="K12" i="13"/>
  <c r="L11" i="13"/>
  <c r="K11" i="13"/>
  <c r="E12" i="13"/>
  <c r="F12" i="13"/>
  <c r="G12" i="13"/>
  <c r="H12" i="13"/>
  <c r="I12" i="13"/>
  <c r="D12" i="13"/>
  <c r="D43" i="9"/>
  <c r="E11" i="13"/>
  <c r="F11" i="13"/>
  <c r="G11" i="13"/>
  <c r="H11" i="13"/>
  <c r="I11" i="13"/>
  <c r="D11" i="13"/>
  <c r="D43" i="8"/>
  <c r="L43" i="8"/>
  <c r="M43" i="8"/>
  <c r="N43" i="8"/>
  <c r="O43" i="8"/>
  <c r="P43" i="8"/>
  <c r="S43" i="8"/>
  <c r="T43" i="8"/>
  <c r="U43" i="8"/>
  <c r="V43" i="8"/>
  <c r="W43" i="8"/>
  <c r="X43" i="8"/>
  <c r="K43" i="8"/>
  <c r="L10" i="13"/>
  <c r="K10" i="13"/>
  <c r="E10" i="13"/>
  <c r="F10" i="13"/>
  <c r="G10" i="13"/>
  <c r="H10" i="13"/>
  <c r="I10" i="13"/>
  <c r="D10" i="13"/>
  <c r="D43" i="7"/>
  <c r="S43" i="7"/>
  <c r="T43" i="7"/>
  <c r="U43" i="7"/>
  <c r="V43" i="7"/>
  <c r="W43" i="7"/>
  <c r="X43" i="7"/>
  <c r="L43" i="7"/>
  <c r="M43" i="7"/>
  <c r="N43" i="7"/>
  <c r="O43" i="7"/>
  <c r="P43" i="7"/>
  <c r="K43" i="7"/>
  <c r="L9" i="13"/>
  <c r="K9" i="13"/>
  <c r="E9" i="13"/>
  <c r="F9" i="13"/>
  <c r="G9" i="13"/>
  <c r="H9" i="13"/>
  <c r="I9" i="13"/>
  <c r="D9" i="13"/>
  <c r="D43" i="6"/>
  <c r="S43" i="6"/>
  <c r="T43" i="6"/>
  <c r="U43" i="6"/>
  <c r="V43" i="6"/>
  <c r="W43" i="6"/>
  <c r="X43" i="6"/>
  <c r="L43" i="6"/>
  <c r="M43" i="6"/>
  <c r="N43" i="6"/>
  <c r="O43" i="6"/>
  <c r="P43" i="6"/>
  <c r="K43" i="6"/>
  <c r="L8" i="13"/>
  <c r="K8" i="13"/>
  <c r="E8" i="13"/>
  <c r="F8" i="13"/>
  <c r="G8" i="13"/>
  <c r="H8" i="13"/>
  <c r="I8" i="13"/>
  <c r="D8" i="13"/>
  <c r="D43" i="5"/>
  <c r="S43" i="5"/>
  <c r="T43" i="5"/>
  <c r="U43" i="5"/>
  <c r="V43" i="5"/>
  <c r="W43" i="5"/>
  <c r="X43" i="5"/>
  <c r="K43" i="5"/>
  <c r="L43" i="5"/>
  <c r="M43" i="5"/>
  <c r="N43" i="5"/>
  <c r="O43" i="5"/>
  <c r="P43" i="5"/>
  <c r="L7" i="13"/>
  <c r="K7" i="13"/>
  <c r="E7" i="13"/>
  <c r="F7" i="13"/>
  <c r="G7" i="13"/>
  <c r="H7" i="13"/>
  <c r="I7" i="13"/>
  <c r="D7" i="13"/>
  <c r="D43" i="4"/>
  <c r="S43" i="4"/>
  <c r="T43" i="4"/>
  <c r="U43" i="4"/>
  <c r="V43" i="4"/>
  <c r="W43" i="4"/>
  <c r="X43" i="4"/>
  <c r="L43" i="4"/>
  <c r="K6" i="13"/>
  <c r="E6" i="13"/>
  <c r="F6" i="13"/>
  <c r="G6" i="13"/>
  <c r="H6" i="13"/>
  <c r="I6" i="13"/>
  <c r="D6" i="13"/>
  <c r="L6" i="13"/>
  <c r="D43" i="3"/>
  <c r="L43" i="3"/>
  <c r="M43" i="3"/>
  <c r="N43" i="3"/>
  <c r="O43" i="3"/>
  <c r="P43" i="3"/>
  <c r="K43" i="3"/>
  <c r="L5" i="13"/>
  <c r="K5" i="13"/>
  <c r="E5" i="13"/>
  <c r="F5" i="13"/>
  <c r="G5" i="13"/>
  <c r="H5" i="13"/>
  <c r="I5" i="13"/>
  <c r="D5" i="13"/>
  <c r="D43" i="2"/>
  <c r="Q43" i="2"/>
  <c r="R43" i="2"/>
  <c r="S43" i="2"/>
  <c r="T43" i="2"/>
  <c r="U43" i="2"/>
  <c r="V43" i="2"/>
  <c r="W43" i="2"/>
  <c r="X43" i="2"/>
  <c r="L43" i="2"/>
  <c r="M43" i="2"/>
  <c r="N43" i="2"/>
  <c r="O43" i="2"/>
  <c r="P43" i="2"/>
  <c r="K43" i="2"/>
  <c r="L4" i="13"/>
  <c r="K4" i="13"/>
  <c r="D43" i="1"/>
  <c r="S43" i="1"/>
  <c r="T43" i="1"/>
  <c r="U43" i="1"/>
  <c r="V43" i="1"/>
  <c r="W43" i="1"/>
  <c r="X43" i="1"/>
  <c r="E4" i="13"/>
  <c r="F4" i="13"/>
  <c r="G4" i="13"/>
  <c r="H4" i="13"/>
  <c r="I4" i="13"/>
  <c r="D4" i="13"/>
  <c r="L43" i="1"/>
  <c r="M43" i="1"/>
  <c r="N43" i="1"/>
  <c r="O43" i="1"/>
  <c r="P43" i="1"/>
  <c r="K43" i="1"/>
  <c r="S13" i="12"/>
  <c r="T13" i="12"/>
  <c r="U13" i="12"/>
  <c r="V13" i="12"/>
  <c r="W13" i="12"/>
  <c r="X13" i="12"/>
  <c r="S14" i="12"/>
  <c r="T14" i="12"/>
  <c r="U14" i="12"/>
  <c r="V14" i="12"/>
  <c r="W14" i="12"/>
  <c r="X14" i="12"/>
  <c r="S15" i="12"/>
  <c r="T15" i="12"/>
  <c r="U15" i="12"/>
  <c r="V15" i="12"/>
  <c r="W15" i="12"/>
  <c r="X15" i="12"/>
  <c r="S18" i="12"/>
  <c r="T18" i="12"/>
  <c r="U18" i="12"/>
  <c r="V18" i="12"/>
  <c r="W18" i="12"/>
  <c r="X18" i="12"/>
  <c r="S20" i="12"/>
  <c r="T20" i="12"/>
  <c r="U20" i="12"/>
  <c r="V20" i="12"/>
  <c r="W20" i="12"/>
  <c r="X20" i="12"/>
  <c r="S21" i="12"/>
  <c r="T21" i="12"/>
  <c r="U21" i="12"/>
  <c r="V21" i="12"/>
  <c r="W21" i="12"/>
  <c r="X21" i="12"/>
  <c r="S22" i="12"/>
  <c r="T22" i="12"/>
  <c r="U22" i="12"/>
  <c r="V22" i="12"/>
  <c r="W22" i="12"/>
  <c r="X22" i="12"/>
  <c r="S25" i="12"/>
  <c r="T25" i="12"/>
  <c r="U25" i="12"/>
  <c r="V25" i="12"/>
  <c r="W25" i="12"/>
  <c r="X25" i="12"/>
  <c r="S26" i="12"/>
  <c r="T26" i="12"/>
  <c r="U26" i="12"/>
  <c r="V26" i="12"/>
  <c r="W26" i="12"/>
  <c r="X26" i="12"/>
  <c r="S27" i="12"/>
  <c r="T27" i="12"/>
  <c r="U27" i="12"/>
  <c r="V27" i="12"/>
  <c r="W27" i="12"/>
  <c r="X27" i="12"/>
  <c r="S28" i="12"/>
  <c r="T28" i="12"/>
  <c r="U28" i="12"/>
  <c r="V28" i="12"/>
  <c r="W28" i="12"/>
  <c r="X28" i="12"/>
  <c r="S29" i="12"/>
  <c r="T29" i="12"/>
  <c r="U29" i="12"/>
  <c r="V29" i="12"/>
  <c r="W29" i="12"/>
  <c r="X29" i="12"/>
  <c r="S32" i="12"/>
  <c r="T32" i="12"/>
  <c r="U32" i="12"/>
  <c r="V32" i="12"/>
  <c r="W32" i="12"/>
  <c r="X32" i="12"/>
  <c r="S33" i="12"/>
  <c r="T33" i="12"/>
  <c r="U33" i="12"/>
  <c r="V33" i="12"/>
  <c r="W33" i="12"/>
  <c r="X33" i="12"/>
  <c r="S34" i="12"/>
  <c r="T34" i="12"/>
  <c r="U34" i="12"/>
  <c r="V34" i="12"/>
  <c r="W34" i="12"/>
  <c r="X34" i="12"/>
  <c r="S35" i="12"/>
  <c r="T35" i="12"/>
  <c r="U35" i="12"/>
  <c r="V35" i="12"/>
  <c r="W35" i="12"/>
  <c r="X35" i="12"/>
  <c r="S39" i="12"/>
  <c r="T39" i="12"/>
  <c r="U39" i="12"/>
  <c r="V39" i="12"/>
  <c r="W39" i="12"/>
  <c r="X39" i="12"/>
  <c r="S40" i="12"/>
  <c r="T40" i="12"/>
  <c r="U40" i="12"/>
  <c r="V40" i="12"/>
  <c r="W40" i="12"/>
  <c r="X40" i="12"/>
  <c r="S41" i="12"/>
  <c r="T41" i="12"/>
  <c r="U41" i="12"/>
  <c r="V41" i="12"/>
  <c r="W41" i="12"/>
  <c r="X41" i="12"/>
  <c r="T12" i="12"/>
  <c r="U12" i="12"/>
  <c r="V12" i="12"/>
  <c r="W12" i="12"/>
  <c r="X12" i="12"/>
  <c r="S12" i="12"/>
  <c r="Q13" i="12"/>
  <c r="Q14" i="12"/>
  <c r="Q15" i="12"/>
  <c r="Q16" i="12"/>
  <c r="Q17" i="12"/>
  <c r="Q18" i="12"/>
  <c r="Q19" i="12"/>
  <c r="Q20" i="12"/>
  <c r="Q21" i="12"/>
  <c r="Q22" i="12"/>
  <c r="Q23" i="12"/>
  <c r="Q24" i="12"/>
  <c r="Q25" i="12"/>
  <c r="Q26" i="12"/>
  <c r="Q27" i="12"/>
  <c r="Q28" i="12"/>
  <c r="Q29" i="12"/>
  <c r="Q30" i="12"/>
  <c r="Q31" i="12"/>
  <c r="Q32" i="12"/>
  <c r="Q33" i="12"/>
  <c r="Q34" i="12"/>
  <c r="Q35" i="12"/>
  <c r="Q36" i="12"/>
  <c r="Q37" i="12"/>
  <c r="Q38" i="12"/>
  <c r="Q39" i="12"/>
  <c r="Q40" i="12"/>
  <c r="Q41" i="12"/>
  <c r="Q12" i="12"/>
  <c r="L41" i="12"/>
  <c r="M41" i="12"/>
  <c r="N41" i="12"/>
  <c r="O41" i="12"/>
  <c r="P41" i="12"/>
  <c r="K41" i="12"/>
  <c r="L40" i="12"/>
  <c r="M40" i="12"/>
  <c r="N40" i="12"/>
  <c r="O40" i="12"/>
  <c r="P40" i="12"/>
  <c r="K40" i="12"/>
  <c r="L39" i="12"/>
  <c r="M39" i="12"/>
  <c r="N39" i="12"/>
  <c r="O39" i="12"/>
  <c r="P39" i="12"/>
  <c r="K39" i="12"/>
  <c r="L35" i="12"/>
  <c r="M35" i="12"/>
  <c r="N35" i="12"/>
  <c r="O35" i="12"/>
  <c r="P35" i="12"/>
  <c r="K35" i="12"/>
  <c r="L34" i="12"/>
  <c r="M34" i="12"/>
  <c r="N34" i="12"/>
  <c r="O34" i="12"/>
  <c r="P34" i="12"/>
  <c r="K34" i="12"/>
  <c r="L33" i="12"/>
  <c r="M33" i="12"/>
  <c r="N33" i="12"/>
  <c r="O33" i="12"/>
  <c r="P33" i="12"/>
  <c r="K33" i="12"/>
  <c r="L32" i="12"/>
  <c r="M32" i="12"/>
  <c r="N32" i="12"/>
  <c r="O32" i="12"/>
  <c r="P32" i="12"/>
  <c r="K32" i="12"/>
  <c r="L29" i="12"/>
  <c r="M29" i="12"/>
  <c r="N29" i="12"/>
  <c r="O29" i="12"/>
  <c r="P29" i="12"/>
  <c r="K29" i="12"/>
  <c r="L28" i="12"/>
  <c r="M28" i="12"/>
  <c r="N28" i="12"/>
  <c r="O28" i="12"/>
  <c r="P28" i="12"/>
  <c r="K28" i="12"/>
  <c r="L27" i="12"/>
  <c r="M27" i="12"/>
  <c r="N27" i="12"/>
  <c r="O27" i="12"/>
  <c r="P27" i="12"/>
  <c r="K27" i="12"/>
  <c r="L26" i="12"/>
  <c r="M26" i="12"/>
  <c r="N26" i="12"/>
  <c r="O26" i="12"/>
  <c r="P26" i="12"/>
  <c r="K26" i="12"/>
  <c r="L25" i="12"/>
  <c r="M25" i="12"/>
  <c r="N25" i="12"/>
  <c r="O25" i="12"/>
  <c r="P25" i="12"/>
  <c r="K25" i="12"/>
  <c r="L22" i="12"/>
  <c r="M22" i="12"/>
  <c r="N22" i="12"/>
  <c r="O22" i="12"/>
  <c r="P22" i="12"/>
  <c r="K22" i="12"/>
  <c r="L21" i="12"/>
  <c r="M21" i="12"/>
  <c r="N21" i="12"/>
  <c r="O21" i="12"/>
  <c r="P21" i="12"/>
  <c r="K21" i="12"/>
  <c r="L20" i="12"/>
  <c r="M20" i="12"/>
  <c r="N20" i="12"/>
  <c r="O20" i="12"/>
  <c r="P20" i="12"/>
  <c r="K20" i="12"/>
  <c r="L18" i="12"/>
  <c r="M18" i="12"/>
  <c r="N18" i="12"/>
  <c r="O18" i="12"/>
  <c r="P18" i="12"/>
  <c r="K18" i="12"/>
  <c r="L15" i="12"/>
  <c r="M15" i="12"/>
  <c r="N15" i="12"/>
  <c r="O15" i="12"/>
  <c r="P15" i="12"/>
  <c r="K15" i="12"/>
  <c r="L14" i="12"/>
  <c r="M14" i="12"/>
  <c r="N14" i="12"/>
  <c r="O14" i="12"/>
  <c r="P14" i="12"/>
  <c r="K14" i="12"/>
  <c r="L13" i="12"/>
  <c r="M13" i="12"/>
  <c r="N13" i="12"/>
  <c r="O13" i="12"/>
  <c r="P13" i="12"/>
  <c r="K13" i="12"/>
  <c r="L12" i="12"/>
  <c r="M12" i="12"/>
  <c r="N12" i="12"/>
  <c r="O12" i="12"/>
  <c r="P12" i="12"/>
  <c r="K12" i="12"/>
  <c r="S14" i="11"/>
  <c r="T14" i="11"/>
  <c r="U14" i="11"/>
  <c r="V14" i="11"/>
  <c r="W14" i="11"/>
  <c r="X14" i="11"/>
  <c r="S15" i="11"/>
  <c r="T15" i="11"/>
  <c r="U15" i="11"/>
  <c r="V15" i="11"/>
  <c r="W15" i="11"/>
  <c r="X15" i="11"/>
  <c r="S16" i="11"/>
  <c r="T16" i="11"/>
  <c r="U16" i="11"/>
  <c r="V16" i="11"/>
  <c r="W16" i="11"/>
  <c r="X16" i="11"/>
  <c r="S17" i="11"/>
  <c r="T17" i="11"/>
  <c r="U17" i="11"/>
  <c r="V17" i="11"/>
  <c r="W17" i="11"/>
  <c r="X17" i="11"/>
  <c r="S20" i="11"/>
  <c r="T20" i="11"/>
  <c r="U20" i="11"/>
  <c r="V20" i="11"/>
  <c r="W20" i="11"/>
  <c r="X20" i="11"/>
  <c r="S21" i="11"/>
  <c r="T21" i="11"/>
  <c r="U21" i="11"/>
  <c r="V21" i="11"/>
  <c r="W21" i="11"/>
  <c r="X21" i="11"/>
  <c r="S22" i="11"/>
  <c r="T22" i="11"/>
  <c r="U22" i="11"/>
  <c r="V22" i="11"/>
  <c r="W22" i="11"/>
  <c r="X22" i="11"/>
  <c r="S23" i="11"/>
  <c r="T23" i="11"/>
  <c r="U23" i="11"/>
  <c r="V23" i="11"/>
  <c r="W23" i="11"/>
  <c r="X23" i="11"/>
  <c r="S24" i="11"/>
  <c r="T24" i="11"/>
  <c r="U24" i="11"/>
  <c r="V24" i="11"/>
  <c r="W24" i="11"/>
  <c r="X24" i="11"/>
  <c r="S27" i="11"/>
  <c r="T27" i="11"/>
  <c r="U27" i="11"/>
  <c r="V27" i="11"/>
  <c r="W27" i="11"/>
  <c r="X27" i="11"/>
  <c r="S28" i="11"/>
  <c r="T28" i="11"/>
  <c r="U28" i="11"/>
  <c r="V28" i="11"/>
  <c r="W28" i="11"/>
  <c r="X28" i="11"/>
  <c r="S29" i="11"/>
  <c r="T29" i="11"/>
  <c r="U29" i="11"/>
  <c r="V29" i="11"/>
  <c r="W29" i="11"/>
  <c r="X29" i="11"/>
  <c r="S30" i="11"/>
  <c r="T30" i="11"/>
  <c r="U30" i="11"/>
  <c r="V30" i="11"/>
  <c r="W30" i="11"/>
  <c r="X30" i="11"/>
  <c r="S31" i="11"/>
  <c r="T31" i="11"/>
  <c r="U31" i="11"/>
  <c r="V31" i="11"/>
  <c r="W31" i="11"/>
  <c r="X31" i="11"/>
  <c r="S34" i="11"/>
  <c r="T34" i="11"/>
  <c r="U34" i="11"/>
  <c r="V34" i="11"/>
  <c r="W34" i="11"/>
  <c r="X34" i="11"/>
  <c r="S35" i="11"/>
  <c r="T35" i="11"/>
  <c r="U35" i="11"/>
  <c r="V35" i="11"/>
  <c r="W35" i="11"/>
  <c r="X35" i="11"/>
  <c r="S36" i="11"/>
  <c r="T36" i="11"/>
  <c r="U36" i="11"/>
  <c r="V36" i="11"/>
  <c r="W36" i="11"/>
  <c r="X36" i="11"/>
  <c r="S37" i="11"/>
  <c r="T37" i="11"/>
  <c r="U37" i="11"/>
  <c r="V37" i="11"/>
  <c r="W37" i="11"/>
  <c r="X37" i="11"/>
  <c r="S38" i="11"/>
  <c r="T38" i="11"/>
  <c r="U38" i="11"/>
  <c r="V38" i="11"/>
  <c r="W38" i="11"/>
  <c r="X38" i="11"/>
  <c r="S41" i="11"/>
  <c r="T41" i="11"/>
  <c r="U41" i="11"/>
  <c r="V41" i="11"/>
  <c r="W41" i="11"/>
  <c r="X41" i="11"/>
  <c r="T13" i="11"/>
  <c r="U13" i="11"/>
  <c r="V13" i="11"/>
  <c r="W13" i="11"/>
  <c r="X13" i="11"/>
  <c r="S13" i="11"/>
  <c r="Q14" i="11"/>
  <c r="Q15" i="11"/>
  <c r="Q16" i="11"/>
  <c r="Q17" i="11"/>
  <c r="Q18" i="11"/>
  <c r="Q19" i="11"/>
  <c r="Q20" i="11"/>
  <c r="Q21" i="11"/>
  <c r="Q22" i="11"/>
  <c r="Q23" i="11"/>
  <c r="Q24" i="11"/>
  <c r="Q25" i="11"/>
  <c r="Q26" i="11"/>
  <c r="Q27" i="11"/>
  <c r="Q28" i="11"/>
  <c r="Q29" i="11"/>
  <c r="Q30" i="11"/>
  <c r="Q31" i="11"/>
  <c r="Q32" i="11"/>
  <c r="Q33" i="11"/>
  <c r="Q34" i="11"/>
  <c r="Q35" i="11"/>
  <c r="Q36" i="11"/>
  <c r="Q37" i="11"/>
  <c r="Q38" i="11"/>
  <c r="Q39" i="11"/>
  <c r="Q40" i="11"/>
  <c r="Q41" i="11"/>
  <c r="Q13" i="11"/>
  <c r="L41" i="11"/>
  <c r="M41" i="11"/>
  <c r="N41" i="11"/>
  <c r="O41" i="11"/>
  <c r="P41" i="11"/>
  <c r="K41" i="11"/>
  <c r="L38" i="11"/>
  <c r="M38" i="11"/>
  <c r="N38" i="11"/>
  <c r="O38" i="11"/>
  <c r="P38" i="11"/>
  <c r="K38" i="11"/>
  <c r="L37" i="11"/>
  <c r="M37" i="11"/>
  <c r="N37" i="11"/>
  <c r="O37" i="11"/>
  <c r="P37" i="11"/>
  <c r="K37" i="11"/>
  <c r="L36" i="11"/>
  <c r="M36" i="11"/>
  <c r="N36" i="11"/>
  <c r="O36" i="11"/>
  <c r="P36" i="11"/>
  <c r="K36" i="11"/>
  <c r="L35" i="11"/>
  <c r="M35" i="11"/>
  <c r="N35" i="11"/>
  <c r="O35" i="11"/>
  <c r="P35" i="11"/>
  <c r="K35" i="11"/>
  <c r="L34" i="11"/>
  <c r="M34" i="11"/>
  <c r="N34" i="11"/>
  <c r="O34" i="11"/>
  <c r="P34" i="11"/>
  <c r="K34" i="11"/>
  <c r="L31" i="11"/>
  <c r="M31" i="11"/>
  <c r="N31" i="11"/>
  <c r="O31" i="11"/>
  <c r="P31" i="11"/>
  <c r="K31" i="11"/>
  <c r="L30" i="11"/>
  <c r="M30" i="11"/>
  <c r="N30" i="11"/>
  <c r="O30" i="11"/>
  <c r="P30" i="11"/>
  <c r="K30" i="11"/>
  <c r="L29" i="11"/>
  <c r="M29" i="11"/>
  <c r="N29" i="11"/>
  <c r="O29" i="11"/>
  <c r="P29" i="11"/>
  <c r="K29" i="11"/>
  <c r="L28" i="11"/>
  <c r="M28" i="11"/>
  <c r="N28" i="11"/>
  <c r="O28" i="11"/>
  <c r="P28" i="11"/>
  <c r="K28" i="11"/>
  <c r="L27" i="11"/>
  <c r="M27" i="11"/>
  <c r="N27" i="11"/>
  <c r="O27" i="11"/>
  <c r="P27" i="11"/>
  <c r="K27" i="11"/>
  <c r="L24" i="11"/>
  <c r="M24" i="11"/>
  <c r="N24" i="11"/>
  <c r="O24" i="11"/>
  <c r="P24" i="11"/>
  <c r="K24" i="11"/>
  <c r="L23" i="11"/>
  <c r="M23" i="11"/>
  <c r="N23" i="11"/>
  <c r="O23" i="11"/>
  <c r="P23" i="11"/>
  <c r="K23" i="11"/>
  <c r="L22" i="11"/>
  <c r="M22" i="11"/>
  <c r="N22" i="11"/>
  <c r="O22" i="11"/>
  <c r="P22" i="11"/>
  <c r="K22" i="11"/>
  <c r="L21" i="11"/>
  <c r="M21" i="11"/>
  <c r="N21" i="11"/>
  <c r="O21" i="11"/>
  <c r="P21" i="11"/>
  <c r="K21" i="11"/>
  <c r="L20" i="11"/>
  <c r="M20" i="11"/>
  <c r="N20" i="11"/>
  <c r="O20" i="11"/>
  <c r="P20" i="11"/>
  <c r="K20" i="11"/>
  <c r="L17" i="11"/>
  <c r="M17" i="11"/>
  <c r="N17" i="11"/>
  <c r="O17" i="11"/>
  <c r="P17" i="11"/>
  <c r="K17" i="11"/>
  <c r="L16" i="11"/>
  <c r="M16" i="11"/>
  <c r="N16" i="11"/>
  <c r="O16" i="11"/>
  <c r="P16" i="11"/>
  <c r="K16" i="11"/>
  <c r="L15" i="11"/>
  <c r="M15" i="11"/>
  <c r="N15" i="11"/>
  <c r="O15" i="11"/>
  <c r="P15" i="11"/>
  <c r="K15" i="11"/>
  <c r="L14" i="11"/>
  <c r="M14" i="11"/>
  <c r="N14" i="11"/>
  <c r="O14" i="11"/>
  <c r="P14" i="11"/>
  <c r="K14" i="11"/>
  <c r="L13" i="11"/>
  <c r="M13" i="11"/>
  <c r="N13" i="11"/>
  <c r="O13" i="11"/>
  <c r="P13" i="11"/>
  <c r="K13" i="11"/>
  <c r="S13" i="10"/>
  <c r="T13" i="10"/>
  <c r="U13" i="10"/>
  <c r="V13" i="10"/>
  <c r="W13" i="10"/>
  <c r="X13" i="10"/>
  <c r="S16" i="10"/>
  <c r="T16" i="10"/>
  <c r="U16" i="10"/>
  <c r="V16" i="10"/>
  <c r="W16" i="10"/>
  <c r="X16" i="10"/>
  <c r="S17" i="10"/>
  <c r="T17" i="10"/>
  <c r="U17" i="10"/>
  <c r="V17" i="10"/>
  <c r="W17" i="10"/>
  <c r="X17" i="10"/>
  <c r="S18" i="10"/>
  <c r="T18" i="10"/>
  <c r="U18" i="10"/>
  <c r="V18" i="10"/>
  <c r="W18" i="10"/>
  <c r="X18" i="10"/>
  <c r="S19" i="10"/>
  <c r="T19" i="10"/>
  <c r="U19" i="10"/>
  <c r="V19" i="10"/>
  <c r="W19" i="10"/>
  <c r="X19" i="10"/>
  <c r="S20" i="10"/>
  <c r="T20" i="10"/>
  <c r="U20" i="10"/>
  <c r="V20" i="10"/>
  <c r="W20" i="10"/>
  <c r="X20" i="10"/>
  <c r="S24" i="10"/>
  <c r="T24" i="10"/>
  <c r="U24" i="10"/>
  <c r="V24" i="10"/>
  <c r="W24" i="10"/>
  <c r="X24" i="10"/>
  <c r="S25" i="10"/>
  <c r="T25" i="10"/>
  <c r="U25" i="10"/>
  <c r="V25" i="10"/>
  <c r="W25" i="10"/>
  <c r="X25" i="10"/>
  <c r="S26" i="10"/>
  <c r="T26" i="10"/>
  <c r="U26" i="10"/>
  <c r="V26" i="10"/>
  <c r="W26" i="10"/>
  <c r="X26" i="10"/>
  <c r="S27" i="10"/>
  <c r="T27" i="10"/>
  <c r="U27" i="10"/>
  <c r="V27" i="10"/>
  <c r="W27" i="10"/>
  <c r="X27" i="10"/>
  <c r="S30" i="10"/>
  <c r="T30" i="10"/>
  <c r="U30" i="10"/>
  <c r="V30" i="10"/>
  <c r="W30" i="10"/>
  <c r="X30" i="10"/>
  <c r="S31" i="10"/>
  <c r="T31" i="10"/>
  <c r="U31" i="10"/>
  <c r="V31" i="10"/>
  <c r="W31" i="10"/>
  <c r="X31" i="10"/>
  <c r="S32" i="10"/>
  <c r="T32" i="10"/>
  <c r="U32" i="10"/>
  <c r="V32" i="10"/>
  <c r="W32" i="10"/>
  <c r="X32" i="10"/>
  <c r="S33" i="10"/>
  <c r="T33" i="10"/>
  <c r="U33" i="10"/>
  <c r="V33" i="10"/>
  <c r="W33" i="10"/>
  <c r="X33" i="10"/>
  <c r="S34" i="10"/>
  <c r="T34" i="10"/>
  <c r="U34" i="10"/>
  <c r="V34" i="10"/>
  <c r="W34" i="10"/>
  <c r="X34" i="10"/>
  <c r="S37" i="10"/>
  <c r="T37" i="10"/>
  <c r="U37" i="10"/>
  <c r="V37" i="10"/>
  <c r="W37" i="10"/>
  <c r="X37" i="10"/>
  <c r="S38" i="10"/>
  <c r="T38" i="10"/>
  <c r="U38" i="10"/>
  <c r="V38" i="10"/>
  <c r="W38" i="10"/>
  <c r="X38" i="10"/>
  <c r="S39" i="10"/>
  <c r="T39" i="10"/>
  <c r="U39" i="10"/>
  <c r="V39" i="10"/>
  <c r="W39" i="10"/>
  <c r="X39" i="10"/>
  <c r="S40" i="10"/>
  <c r="T40" i="10"/>
  <c r="U40" i="10"/>
  <c r="V40" i="10"/>
  <c r="W40" i="10"/>
  <c r="X40" i="10"/>
  <c r="S41" i="10"/>
  <c r="T41" i="10"/>
  <c r="U41" i="10"/>
  <c r="V41" i="10"/>
  <c r="W41" i="10"/>
  <c r="X41" i="10"/>
  <c r="T12" i="10"/>
  <c r="U12" i="10"/>
  <c r="V12" i="10"/>
  <c r="W12" i="10"/>
  <c r="X12" i="10"/>
  <c r="S12" i="10"/>
  <c r="Q13" i="10"/>
  <c r="Q14" i="10"/>
  <c r="Q15" i="10"/>
  <c r="Q16" i="10"/>
  <c r="Q17" i="10"/>
  <c r="Q18" i="10"/>
  <c r="Q19" i="10"/>
  <c r="Q20" i="10"/>
  <c r="Q21" i="10"/>
  <c r="Q22" i="10"/>
  <c r="Q23" i="10"/>
  <c r="Q24" i="10"/>
  <c r="Q25" i="10"/>
  <c r="Q26" i="10"/>
  <c r="Q27" i="10"/>
  <c r="Q28" i="10"/>
  <c r="Q29" i="10"/>
  <c r="Q30" i="10"/>
  <c r="Q31" i="10"/>
  <c r="Q32" i="10"/>
  <c r="Q33" i="10"/>
  <c r="Q34" i="10"/>
  <c r="Q35" i="10"/>
  <c r="Q36" i="10"/>
  <c r="Q37" i="10"/>
  <c r="Q38" i="10"/>
  <c r="Q39" i="10"/>
  <c r="Q40" i="10"/>
  <c r="Q41" i="10"/>
  <c r="Q12" i="10"/>
  <c r="L41" i="10"/>
  <c r="M41" i="10"/>
  <c r="N41" i="10"/>
  <c r="O41" i="10"/>
  <c r="P41" i="10"/>
  <c r="K41" i="10"/>
  <c r="L40" i="10"/>
  <c r="M40" i="10"/>
  <c r="N40" i="10"/>
  <c r="O40" i="10"/>
  <c r="P40" i="10"/>
  <c r="K40" i="10"/>
  <c r="L39" i="10"/>
  <c r="M39" i="10"/>
  <c r="N39" i="10"/>
  <c r="O39" i="10"/>
  <c r="P39" i="10"/>
  <c r="K39" i="10"/>
  <c r="L38" i="10"/>
  <c r="M38" i="10"/>
  <c r="N38" i="10"/>
  <c r="O38" i="10"/>
  <c r="P38" i="10"/>
  <c r="K38" i="10"/>
  <c r="L37" i="10"/>
  <c r="M37" i="10"/>
  <c r="N37" i="10"/>
  <c r="O37" i="10"/>
  <c r="P37" i="10"/>
  <c r="K37" i="10"/>
  <c r="L34" i="10"/>
  <c r="M34" i="10"/>
  <c r="N34" i="10"/>
  <c r="O34" i="10"/>
  <c r="P34" i="10"/>
  <c r="K34" i="10"/>
  <c r="L33" i="10"/>
  <c r="M33" i="10"/>
  <c r="N33" i="10"/>
  <c r="O33" i="10"/>
  <c r="P33" i="10"/>
  <c r="K33" i="10"/>
  <c r="L32" i="10"/>
  <c r="M32" i="10"/>
  <c r="N32" i="10"/>
  <c r="O32" i="10"/>
  <c r="P32" i="10"/>
  <c r="K32" i="10"/>
  <c r="L31" i="10"/>
  <c r="M31" i="10"/>
  <c r="N31" i="10"/>
  <c r="O31" i="10"/>
  <c r="P31" i="10"/>
  <c r="K31" i="10"/>
  <c r="L30" i="10"/>
  <c r="M30" i="10"/>
  <c r="N30" i="10"/>
  <c r="O30" i="10"/>
  <c r="P30" i="10"/>
  <c r="K30" i="10"/>
  <c r="L27" i="10"/>
  <c r="M27" i="10"/>
  <c r="N27" i="10"/>
  <c r="O27" i="10"/>
  <c r="P27" i="10"/>
  <c r="K27" i="10"/>
  <c r="L26" i="10"/>
  <c r="M26" i="10"/>
  <c r="N26" i="10"/>
  <c r="O26" i="10"/>
  <c r="P26" i="10"/>
  <c r="K26" i="10"/>
  <c r="L25" i="10"/>
  <c r="M25" i="10"/>
  <c r="N25" i="10"/>
  <c r="O25" i="10"/>
  <c r="P25" i="10"/>
  <c r="K25" i="10"/>
  <c r="L24" i="10"/>
  <c r="M24" i="10"/>
  <c r="N24" i="10"/>
  <c r="O24" i="10"/>
  <c r="P24" i="10"/>
  <c r="K24" i="10"/>
  <c r="L20" i="10"/>
  <c r="M20" i="10"/>
  <c r="N20" i="10"/>
  <c r="O20" i="10"/>
  <c r="P20" i="10"/>
  <c r="K20" i="10"/>
  <c r="L19" i="10"/>
  <c r="M19" i="10"/>
  <c r="N19" i="10"/>
  <c r="O19" i="10"/>
  <c r="P19" i="10"/>
  <c r="K19" i="10"/>
  <c r="L18" i="10"/>
  <c r="M18" i="10"/>
  <c r="N18" i="10"/>
  <c r="O18" i="10"/>
  <c r="P18" i="10"/>
  <c r="K18" i="10"/>
  <c r="L17" i="10"/>
  <c r="M17" i="10"/>
  <c r="N17" i="10"/>
  <c r="O17" i="10"/>
  <c r="P17" i="10"/>
  <c r="K17" i="10"/>
  <c r="L16" i="10"/>
  <c r="M16" i="10"/>
  <c r="N16" i="10"/>
  <c r="O16" i="10"/>
  <c r="P16" i="10"/>
  <c r="K16" i="10"/>
  <c r="L13" i="10"/>
  <c r="M13" i="10"/>
  <c r="N13" i="10"/>
  <c r="O13" i="10"/>
  <c r="P13" i="10"/>
  <c r="K13" i="10"/>
  <c r="L12" i="10"/>
  <c r="M12" i="10"/>
  <c r="N12" i="10"/>
  <c r="O12" i="10"/>
  <c r="P12" i="10"/>
  <c r="K12" i="10"/>
  <c r="S13" i="9"/>
  <c r="T13" i="9"/>
  <c r="U13" i="9"/>
  <c r="V13" i="9"/>
  <c r="W13" i="9"/>
  <c r="X13" i="9"/>
  <c r="S14" i="9"/>
  <c r="T14" i="9"/>
  <c r="U14" i="9"/>
  <c r="V14" i="9"/>
  <c r="W14" i="9"/>
  <c r="X14" i="9"/>
  <c r="S15" i="9"/>
  <c r="T15" i="9"/>
  <c r="U15" i="9"/>
  <c r="V15" i="9"/>
  <c r="W15" i="9"/>
  <c r="X15" i="9"/>
  <c r="S18" i="9"/>
  <c r="T18" i="9"/>
  <c r="U18" i="9"/>
  <c r="V18" i="9"/>
  <c r="W18" i="9"/>
  <c r="X18" i="9"/>
  <c r="S19" i="9"/>
  <c r="T19" i="9"/>
  <c r="U19" i="9"/>
  <c r="V19" i="9"/>
  <c r="W19" i="9"/>
  <c r="X19" i="9"/>
  <c r="S20" i="9"/>
  <c r="T20" i="9"/>
  <c r="U20" i="9"/>
  <c r="V20" i="9"/>
  <c r="W20" i="9"/>
  <c r="X20" i="9"/>
  <c r="S21" i="9"/>
  <c r="T21" i="9"/>
  <c r="U21" i="9"/>
  <c r="V21" i="9"/>
  <c r="W21" i="9"/>
  <c r="X21" i="9"/>
  <c r="S22" i="9"/>
  <c r="T22" i="9"/>
  <c r="U22" i="9"/>
  <c r="V22" i="9"/>
  <c r="W22" i="9"/>
  <c r="X22" i="9"/>
  <c r="S25" i="9"/>
  <c r="T25" i="9"/>
  <c r="U25" i="9"/>
  <c r="V25" i="9"/>
  <c r="W25" i="9"/>
  <c r="X25" i="9"/>
  <c r="S26" i="9"/>
  <c r="T26" i="9"/>
  <c r="U26" i="9"/>
  <c r="V26" i="9"/>
  <c r="W26" i="9"/>
  <c r="X26" i="9"/>
  <c r="S27" i="9"/>
  <c r="T27" i="9"/>
  <c r="U27" i="9"/>
  <c r="V27" i="9"/>
  <c r="W27" i="9"/>
  <c r="X27" i="9"/>
  <c r="S28" i="9"/>
  <c r="T28" i="9"/>
  <c r="U28" i="9"/>
  <c r="V28" i="9"/>
  <c r="W28" i="9"/>
  <c r="X28" i="9"/>
  <c r="S32" i="9"/>
  <c r="T32" i="9"/>
  <c r="U32" i="9"/>
  <c r="V32" i="9"/>
  <c r="W32" i="9"/>
  <c r="X32" i="9"/>
  <c r="S33" i="9"/>
  <c r="T33" i="9"/>
  <c r="U33" i="9"/>
  <c r="V33" i="9"/>
  <c r="W33" i="9"/>
  <c r="X33" i="9"/>
  <c r="S34" i="9"/>
  <c r="T34" i="9"/>
  <c r="U34" i="9"/>
  <c r="V34" i="9"/>
  <c r="W34" i="9"/>
  <c r="X34" i="9"/>
  <c r="S35" i="9"/>
  <c r="T35" i="9"/>
  <c r="U35" i="9"/>
  <c r="V35" i="9"/>
  <c r="W35" i="9"/>
  <c r="X35" i="9"/>
  <c r="S36" i="9"/>
  <c r="T36" i="9"/>
  <c r="U36" i="9"/>
  <c r="V36" i="9"/>
  <c r="W36" i="9"/>
  <c r="X36" i="9"/>
  <c r="S40" i="9"/>
  <c r="T40" i="9"/>
  <c r="U40" i="9"/>
  <c r="V40" i="9"/>
  <c r="W40" i="9"/>
  <c r="X40" i="9"/>
  <c r="S41" i="9"/>
  <c r="T41" i="9"/>
  <c r="U41" i="9"/>
  <c r="V41" i="9"/>
  <c r="W41" i="9"/>
  <c r="X41" i="9"/>
  <c r="T12" i="9"/>
  <c r="U12" i="9"/>
  <c r="V12" i="9"/>
  <c r="W12" i="9"/>
  <c r="X12" i="9"/>
  <c r="S12" i="9"/>
  <c r="Q13" i="9"/>
  <c r="Q14" i="9"/>
  <c r="Q15" i="9"/>
  <c r="Q16" i="9"/>
  <c r="Q17" i="9"/>
  <c r="Q18" i="9"/>
  <c r="Q19" i="9"/>
  <c r="Q20" i="9"/>
  <c r="Q21" i="9"/>
  <c r="Q22" i="9"/>
  <c r="Q23" i="9"/>
  <c r="Q24" i="9"/>
  <c r="Q25" i="9"/>
  <c r="Q26" i="9"/>
  <c r="Q27" i="9"/>
  <c r="Q28" i="9"/>
  <c r="Q29" i="9"/>
  <c r="Q30" i="9"/>
  <c r="Q31" i="9"/>
  <c r="Q32" i="9"/>
  <c r="Q33" i="9"/>
  <c r="Q34" i="9"/>
  <c r="Q35" i="9"/>
  <c r="Q36" i="9"/>
  <c r="Q37" i="9"/>
  <c r="Q38" i="9"/>
  <c r="Q39" i="9"/>
  <c r="Q40" i="9"/>
  <c r="Q41" i="9"/>
  <c r="Q12" i="9"/>
  <c r="L41" i="9"/>
  <c r="M41" i="9"/>
  <c r="N41" i="9"/>
  <c r="O41" i="9"/>
  <c r="P41" i="9"/>
  <c r="K41" i="9"/>
  <c r="L40" i="9"/>
  <c r="M40" i="9"/>
  <c r="N40" i="9"/>
  <c r="O40" i="9"/>
  <c r="P40" i="9"/>
  <c r="K40" i="9"/>
  <c r="L39" i="9"/>
  <c r="L43" i="9" s="1"/>
  <c r="M39" i="9"/>
  <c r="M43" i="9" s="1"/>
  <c r="N39" i="9"/>
  <c r="N43" i="9" s="1"/>
  <c r="O39" i="9"/>
  <c r="O43" i="9" s="1"/>
  <c r="P39" i="9"/>
  <c r="P43" i="9" s="1"/>
  <c r="K39" i="9"/>
  <c r="S39" i="9" s="1"/>
  <c r="S43" i="9" s="1"/>
  <c r="L36" i="9"/>
  <c r="M36" i="9"/>
  <c r="N36" i="9"/>
  <c r="O36" i="9"/>
  <c r="P36" i="9"/>
  <c r="K36" i="9"/>
  <c r="L35" i="9"/>
  <c r="M35" i="9"/>
  <c r="N35" i="9"/>
  <c r="O35" i="9"/>
  <c r="P35" i="9"/>
  <c r="K35" i="9"/>
  <c r="L34" i="9"/>
  <c r="M34" i="9"/>
  <c r="N34" i="9"/>
  <c r="O34" i="9"/>
  <c r="P34" i="9"/>
  <c r="K34" i="9"/>
  <c r="L33" i="9"/>
  <c r="M33" i="9"/>
  <c r="N33" i="9"/>
  <c r="O33" i="9"/>
  <c r="P33" i="9"/>
  <c r="K33" i="9"/>
  <c r="L32" i="9"/>
  <c r="M32" i="9"/>
  <c r="N32" i="9"/>
  <c r="O32" i="9"/>
  <c r="P32" i="9"/>
  <c r="K32" i="9"/>
  <c r="L28" i="9"/>
  <c r="M28" i="9"/>
  <c r="N28" i="9"/>
  <c r="O28" i="9"/>
  <c r="P28" i="9"/>
  <c r="K28" i="9"/>
  <c r="L27" i="9"/>
  <c r="M27" i="9"/>
  <c r="N27" i="9"/>
  <c r="O27" i="9"/>
  <c r="P27" i="9"/>
  <c r="K27" i="9"/>
  <c r="L26" i="9"/>
  <c r="M26" i="9"/>
  <c r="N26" i="9"/>
  <c r="O26" i="9"/>
  <c r="P26" i="9"/>
  <c r="K26" i="9"/>
  <c r="L25" i="9"/>
  <c r="M25" i="9"/>
  <c r="N25" i="9"/>
  <c r="O25" i="9"/>
  <c r="P25" i="9"/>
  <c r="K25" i="9"/>
  <c r="L22" i="9"/>
  <c r="M22" i="9"/>
  <c r="N22" i="9"/>
  <c r="O22" i="9"/>
  <c r="P22" i="9"/>
  <c r="K22" i="9"/>
  <c r="L21" i="9"/>
  <c r="M21" i="9"/>
  <c r="N21" i="9"/>
  <c r="O21" i="9"/>
  <c r="P21" i="9"/>
  <c r="K21" i="9"/>
  <c r="L20" i="9"/>
  <c r="M20" i="9"/>
  <c r="N20" i="9"/>
  <c r="O20" i="9"/>
  <c r="P20" i="9"/>
  <c r="K20" i="9"/>
  <c r="L19" i="9"/>
  <c r="M19" i="9"/>
  <c r="N19" i="9"/>
  <c r="O19" i="9"/>
  <c r="P19" i="9"/>
  <c r="K19" i="9"/>
  <c r="L18" i="9"/>
  <c r="M18" i="9"/>
  <c r="N18" i="9"/>
  <c r="O18" i="9"/>
  <c r="P18" i="9"/>
  <c r="K18" i="9"/>
  <c r="L15" i="9"/>
  <c r="M15" i="9"/>
  <c r="N15" i="9"/>
  <c r="O15" i="9"/>
  <c r="P15" i="9"/>
  <c r="K15" i="9"/>
  <c r="L14" i="9"/>
  <c r="M14" i="9"/>
  <c r="N14" i="9"/>
  <c r="O14" i="9"/>
  <c r="P14" i="9"/>
  <c r="K14" i="9"/>
  <c r="L13" i="9"/>
  <c r="M13" i="9"/>
  <c r="N13" i="9"/>
  <c r="O13" i="9"/>
  <c r="P13" i="9"/>
  <c r="K13" i="9"/>
  <c r="L12" i="9"/>
  <c r="M12" i="9"/>
  <c r="N12" i="9"/>
  <c r="O12" i="9"/>
  <c r="P12" i="9"/>
  <c r="K12" i="9"/>
  <c r="S15" i="8"/>
  <c r="T15" i="8"/>
  <c r="U15" i="8"/>
  <c r="V15" i="8"/>
  <c r="W15" i="8"/>
  <c r="X15" i="8"/>
  <c r="S16" i="8"/>
  <c r="T16" i="8"/>
  <c r="U16" i="8"/>
  <c r="V16" i="8"/>
  <c r="W16" i="8"/>
  <c r="X16" i="8"/>
  <c r="S17" i="8"/>
  <c r="T17" i="8"/>
  <c r="U17" i="8"/>
  <c r="V17" i="8"/>
  <c r="W17" i="8"/>
  <c r="X17" i="8"/>
  <c r="S18" i="8"/>
  <c r="T18" i="8"/>
  <c r="U18" i="8"/>
  <c r="V18" i="8"/>
  <c r="W18" i="8"/>
  <c r="X18" i="8"/>
  <c r="S28" i="8"/>
  <c r="T28" i="8"/>
  <c r="U28" i="8"/>
  <c r="V28" i="8"/>
  <c r="W28" i="8"/>
  <c r="X28" i="8"/>
  <c r="S29" i="8"/>
  <c r="T29" i="8"/>
  <c r="U29" i="8"/>
  <c r="V29" i="8"/>
  <c r="W29" i="8"/>
  <c r="X29" i="8"/>
  <c r="S30" i="8"/>
  <c r="T30" i="8"/>
  <c r="U30" i="8"/>
  <c r="V30" i="8"/>
  <c r="W30" i="8"/>
  <c r="X30" i="8"/>
  <c r="S32" i="8"/>
  <c r="T32" i="8"/>
  <c r="U32" i="8"/>
  <c r="V32" i="8"/>
  <c r="W32" i="8"/>
  <c r="X32" i="8"/>
  <c r="S35" i="8"/>
  <c r="T35" i="8"/>
  <c r="U35" i="8"/>
  <c r="V35" i="8"/>
  <c r="W35" i="8"/>
  <c r="X35" i="8"/>
  <c r="S36" i="8"/>
  <c r="T36" i="8"/>
  <c r="U36" i="8"/>
  <c r="V36" i="8"/>
  <c r="W36" i="8"/>
  <c r="X36" i="8"/>
  <c r="S37" i="8"/>
  <c r="T37" i="8"/>
  <c r="U37" i="8"/>
  <c r="V37" i="8"/>
  <c r="W37" i="8"/>
  <c r="X37" i="8"/>
  <c r="S38" i="8"/>
  <c r="T38" i="8"/>
  <c r="U38" i="8"/>
  <c r="V38" i="8"/>
  <c r="W38" i="8"/>
  <c r="X38" i="8"/>
  <c r="S39" i="8"/>
  <c r="T39" i="8"/>
  <c r="U39" i="8"/>
  <c r="V39" i="8"/>
  <c r="W39" i="8"/>
  <c r="X39" i="8"/>
  <c r="S42" i="8"/>
  <c r="T42" i="8"/>
  <c r="U42" i="8"/>
  <c r="V42" i="8"/>
  <c r="W42" i="8"/>
  <c r="X42" i="8"/>
  <c r="T14" i="8"/>
  <c r="U14" i="8"/>
  <c r="V14" i="8"/>
  <c r="W14" i="8"/>
  <c r="X14" i="8"/>
  <c r="S14" i="8"/>
  <c r="Q15" i="8"/>
  <c r="Q16" i="8"/>
  <c r="Q17" i="8"/>
  <c r="Q18" i="8"/>
  <c r="Q19" i="8"/>
  <c r="Q20" i="8"/>
  <c r="Q21" i="8"/>
  <c r="Q22" i="8"/>
  <c r="Q23" i="8"/>
  <c r="Q24" i="8"/>
  <c r="Q25" i="8"/>
  <c r="Q26" i="8"/>
  <c r="Q27" i="8"/>
  <c r="Q28" i="8"/>
  <c r="Q29" i="8"/>
  <c r="Q30" i="8"/>
  <c r="Q31" i="8"/>
  <c r="Q32" i="8"/>
  <c r="Q33" i="8"/>
  <c r="Q34" i="8"/>
  <c r="Q35" i="8"/>
  <c r="Q36" i="8"/>
  <c r="Q37" i="8"/>
  <c r="Q38" i="8"/>
  <c r="Q39" i="8"/>
  <c r="Q40" i="8"/>
  <c r="Q41" i="8"/>
  <c r="Q42" i="8"/>
  <c r="Q14" i="8"/>
  <c r="L42" i="8"/>
  <c r="M42" i="8"/>
  <c r="N42" i="8"/>
  <c r="O42" i="8"/>
  <c r="P42" i="8"/>
  <c r="K42" i="8"/>
  <c r="L39" i="8"/>
  <c r="M39" i="8"/>
  <c r="N39" i="8"/>
  <c r="O39" i="8"/>
  <c r="P39" i="8"/>
  <c r="K39" i="8"/>
  <c r="L38" i="8"/>
  <c r="M38" i="8"/>
  <c r="N38" i="8"/>
  <c r="O38" i="8"/>
  <c r="P38" i="8"/>
  <c r="K38" i="8"/>
  <c r="L37" i="8"/>
  <c r="M37" i="8"/>
  <c r="N37" i="8"/>
  <c r="O37" i="8"/>
  <c r="P37" i="8"/>
  <c r="K37" i="8"/>
  <c r="L36" i="8"/>
  <c r="M36" i="8"/>
  <c r="N36" i="8"/>
  <c r="O36" i="8"/>
  <c r="P36" i="8"/>
  <c r="K36" i="8"/>
  <c r="L35" i="8"/>
  <c r="M35" i="8"/>
  <c r="N35" i="8"/>
  <c r="O35" i="8"/>
  <c r="P35" i="8"/>
  <c r="K35" i="8"/>
  <c r="L32" i="8"/>
  <c r="M32" i="8"/>
  <c r="N32" i="8"/>
  <c r="O32" i="8"/>
  <c r="P32" i="8"/>
  <c r="K32" i="8"/>
  <c r="L30" i="8"/>
  <c r="M30" i="8"/>
  <c r="N30" i="8"/>
  <c r="O30" i="8"/>
  <c r="P30" i="8"/>
  <c r="K30" i="8"/>
  <c r="L29" i="8"/>
  <c r="M29" i="8"/>
  <c r="N29" i="8"/>
  <c r="O29" i="8"/>
  <c r="P29" i="8"/>
  <c r="K29" i="8"/>
  <c r="L28" i="8"/>
  <c r="M28" i="8"/>
  <c r="N28" i="8"/>
  <c r="O28" i="8"/>
  <c r="P28" i="8"/>
  <c r="K28" i="8"/>
  <c r="L18" i="8"/>
  <c r="M18" i="8"/>
  <c r="N18" i="8"/>
  <c r="O18" i="8"/>
  <c r="P18" i="8"/>
  <c r="K18" i="8"/>
  <c r="L17" i="8"/>
  <c r="M17" i="8"/>
  <c r="N17" i="8"/>
  <c r="O17" i="8"/>
  <c r="P17" i="8"/>
  <c r="K17" i="8"/>
  <c r="L16" i="8"/>
  <c r="M16" i="8"/>
  <c r="N16" i="8"/>
  <c r="O16" i="8"/>
  <c r="P16" i="8"/>
  <c r="K16" i="8"/>
  <c r="L15" i="8"/>
  <c r="M15" i="8"/>
  <c r="N15" i="8"/>
  <c r="O15" i="8"/>
  <c r="P15" i="8"/>
  <c r="K15" i="8"/>
  <c r="L14" i="8"/>
  <c r="M14" i="8"/>
  <c r="N14" i="8"/>
  <c r="O14" i="8"/>
  <c r="P14" i="8"/>
  <c r="K14" i="8"/>
  <c r="S13" i="7"/>
  <c r="T13" i="7"/>
  <c r="U13" i="7"/>
  <c r="V13" i="7"/>
  <c r="W13" i="7"/>
  <c r="X13" i="7"/>
  <c r="S14" i="7"/>
  <c r="T14" i="7"/>
  <c r="U14" i="7"/>
  <c r="V14" i="7"/>
  <c r="W14" i="7"/>
  <c r="X14" i="7"/>
  <c r="S17" i="7"/>
  <c r="T17" i="7"/>
  <c r="U17" i="7"/>
  <c r="V17" i="7"/>
  <c r="W17" i="7"/>
  <c r="X17" i="7"/>
  <c r="S31" i="7"/>
  <c r="T31" i="7"/>
  <c r="U31" i="7"/>
  <c r="V31" i="7"/>
  <c r="W31" i="7"/>
  <c r="X31" i="7"/>
  <c r="S32" i="7"/>
  <c r="T32" i="7"/>
  <c r="U32" i="7"/>
  <c r="V32" i="7"/>
  <c r="W32" i="7"/>
  <c r="X32" i="7"/>
  <c r="S33" i="7"/>
  <c r="T33" i="7"/>
  <c r="U33" i="7"/>
  <c r="V33" i="7"/>
  <c r="W33" i="7"/>
  <c r="X33" i="7"/>
  <c r="S35" i="7"/>
  <c r="T35" i="7"/>
  <c r="U35" i="7"/>
  <c r="V35" i="7"/>
  <c r="W35" i="7"/>
  <c r="X35" i="7"/>
  <c r="S38" i="7"/>
  <c r="T38" i="7"/>
  <c r="U38" i="7"/>
  <c r="V38" i="7"/>
  <c r="W38" i="7"/>
  <c r="X38" i="7"/>
  <c r="S39" i="7"/>
  <c r="T39" i="7"/>
  <c r="U39" i="7"/>
  <c r="V39" i="7"/>
  <c r="W39" i="7"/>
  <c r="X39" i="7"/>
  <c r="S40" i="7"/>
  <c r="T40" i="7"/>
  <c r="U40" i="7"/>
  <c r="V40" i="7"/>
  <c r="W40" i="7"/>
  <c r="X40" i="7"/>
  <c r="S41" i="7"/>
  <c r="T41" i="7"/>
  <c r="U41" i="7"/>
  <c r="V41" i="7"/>
  <c r="W41" i="7"/>
  <c r="X41" i="7"/>
  <c r="S42" i="7"/>
  <c r="T42" i="7"/>
  <c r="U42" i="7"/>
  <c r="V42" i="7"/>
  <c r="W42" i="7"/>
  <c r="X42" i="7"/>
  <c r="T12" i="7"/>
  <c r="U12" i="7"/>
  <c r="V12" i="7"/>
  <c r="W12" i="7"/>
  <c r="X12" i="7"/>
  <c r="S12" i="7"/>
  <c r="Q13" i="7"/>
  <c r="Q14" i="7"/>
  <c r="Q15" i="7"/>
  <c r="Q16" i="7"/>
  <c r="Q17" i="7"/>
  <c r="Q18" i="7"/>
  <c r="Q19" i="7"/>
  <c r="Q20" i="7"/>
  <c r="Q21" i="7"/>
  <c r="Q22" i="7"/>
  <c r="Q23" i="7"/>
  <c r="Q24" i="7"/>
  <c r="Q25" i="7"/>
  <c r="Q26" i="7"/>
  <c r="Q27" i="7"/>
  <c r="Q28" i="7"/>
  <c r="Q29" i="7"/>
  <c r="Q30" i="7"/>
  <c r="Q31" i="7"/>
  <c r="Q32" i="7"/>
  <c r="Q33" i="7"/>
  <c r="Q34" i="7"/>
  <c r="Q35" i="7"/>
  <c r="Q36" i="7"/>
  <c r="Q37" i="7"/>
  <c r="Q38" i="7"/>
  <c r="Q39" i="7"/>
  <c r="Q40" i="7"/>
  <c r="Q41" i="7"/>
  <c r="Q42" i="7"/>
  <c r="Q12" i="7"/>
  <c r="L42" i="7"/>
  <c r="M42" i="7"/>
  <c r="N42" i="7"/>
  <c r="O42" i="7"/>
  <c r="P42" i="7"/>
  <c r="K42" i="7"/>
  <c r="L41" i="7"/>
  <c r="M41" i="7"/>
  <c r="N41" i="7"/>
  <c r="O41" i="7"/>
  <c r="P41" i="7"/>
  <c r="K41" i="7"/>
  <c r="L40" i="7"/>
  <c r="M40" i="7"/>
  <c r="N40" i="7"/>
  <c r="O40" i="7"/>
  <c r="P40" i="7"/>
  <c r="K40" i="7"/>
  <c r="L39" i="7"/>
  <c r="M39" i="7"/>
  <c r="N39" i="7"/>
  <c r="O39" i="7"/>
  <c r="P39" i="7"/>
  <c r="K39" i="7"/>
  <c r="L38" i="7"/>
  <c r="M38" i="7"/>
  <c r="N38" i="7"/>
  <c r="O38" i="7"/>
  <c r="P38" i="7"/>
  <c r="K38" i="7"/>
  <c r="L35" i="7"/>
  <c r="M35" i="7"/>
  <c r="N35" i="7"/>
  <c r="O35" i="7"/>
  <c r="P35" i="7"/>
  <c r="K35" i="7"/>
  <c r="L33" i="7"/>
  <c r="M33" i="7"/>
  <c r="N33" i="7"/>
  <c r="O33" i="7"/>
  <c r="P33" i="7"/>
  <c r="K33" i="7"/>
  <c r="L32" i="7"/>
  <c r="M32" i="7"/>
  <c r="N32" i="7"/>
  <c r="O32" i="7"/>
  <c r="P32" i="7"/>
  <c r="K32" i="7"/>
  <c r="L31" i="7"/>
  <c r="M31" i="7"/>
  <c r="N31" i="7"/>
  <c r="O31" i="7"/>
  <c r="P31" i="7"/>
  <c r="K31" i="7"/>
  <c r="L17" i="7"/>
  <c r="M17" i="7"/>
  <c r="N17" i="7"/>
  <c r="O17" i="7"/>
  <c r="P17" i="7"/>
  <c r="K17" i="7"/>
  <c r="L14" i="7"/>
  <c r="M14" i="7"/>
  <c r="N14" i="7"/>
  <c r="O14" i="7"/>
  <c r="P14" i="7"/>
  <c r="K14" i="7"/>
  <c r="L13" i="7"/>
  <c r="M13" i="7"/>
  <c r="N13" i="7"/>
  <c r="O13" i="7"/>
  <c r="P13" i="7"/>
  <c r="K13" i="7"/>
  <c r="L12" i="7"/>
  <c r="M12" i="7"/>
  <c r="N12" i="7"/>
  <c r="O12" i="7"/>
  <c r="P12" i="7"/>
  <c r="K12" i="7"/>
  <c r="S13" i="6"/>
  <c r="T13" i="6"/>
  <c r="U13" i="6"/>
  <c r="V13" i="6"/>
  <c r="W13" i="6"/>
  <c r="X13" i="6"/>
  <c r="S14" i="6"/>
  <c r="T14" i="6"/>
  <c r="U14" i="6"/>
  <c r="V14" i="6"/>
  <c r="W14" i="6"/>
  <c r="X14" i="6"/>
  <c r="S15" i="6"/>
  <c r="T15" i="6"/>
  <c r="U15" i="6"/>
  <c r="V15" i="6"/>
  <c r="W15" i="6"/>
  <c r="X15" i="6"/>
  <c r="S16" i="6"/>
  <c r="T16" i="6"/>
  <c r="U16" i="6"/>
  <c r="V16" i="6"/>
  <c r="W16" i="6"/>
  <c r="X16" i="6"/>
  <c r="S19" i="6"/>
  <c r="T19" i="6"/>
  <c r="U19" i="6"/>
  <c r="V19" i="6"/>
  <c r="W19" i="6"/>
  <c r="X19" i="6"/>
  <c r="S20" i="6"/>
  <c r="T20" i="6"/>
  <c r="U20" i="6"/>
  <c r="V20" i="6"/>
  <c r="W20" i="6"/>
  <c r="X20" i="6"/>
  <c r="S21" i="6"/>
  <c r="T21" i="6"/>
  <c r="U21" i="6"/>
  <c r="V21" i="6"/>
  <c r="W21" i="6"/>
  <c r="X21" i="6"/>
  <c r="S22" i="6"/>
  <c r="T22" i="6"/>
  <c r="U22" i="6"/>
  <c r="V22" i="6"/>
  <c r="W22" i="6"/>
  <c r="X22" i="6"/>
  <c r="S23" i="6"/>
  <c r="T23" i="6"/>
  <c r="U23" i="6"/>
  <c r="V23" i="6"/>
  <c r="W23" i="6"/>
  <c r="X23" i="6"/>
  <c r="S26" i="6"/>
  <c r="T26" i="6"/>
  <c r="U26" i="6"/>
  <c r="V26" i="6"/>
  <c r="W26" i="6"/>
  <c r="X26" i="6"/>
  <c r="S27" i="6"/>
  <c r="T27" i="6"/>
  <c r="U27" i="6"/>
  <c r="V27" i="6"/>
  <c r="W27" i="6"/>
  <c r="X27" i="6"/>
  <c r="S28" i="6"/>
  <c r="T28" i="6"/>
  <c r="U28" i="6"/>
  <c r="V28" i="6"/>
  <c r="W28" i="6"/>
  <c r="X28" i="6"/>
  <c r="S29" i="6"/>
  <c r="T29" i="6"/>
  <c r="U29" i="6"/>
  <c r="V29" i="6"/>
  <c r="W29" i="6"/>
  <c r="X29" i="6"/>
  <c r="S30" i="6"/>
  <c r="T30" i="6"/>
  <c r="U30" i="6"/>
  <c r="V30" i="6"/>
  <c r="W30" i="6"/>
  <c r="X30" i="6"/>
  <c r="T12" i="6"/>
  <c r="U12" i="6"/>
  <c r="V12" i="6"/>
  <c r="W12" i="6"/>
  <c r="X12" i="6"/>
  <c r="S12" i="6"/>
  <c r="Q13" i="6"/>
  <c r="Q14" i="6"/>
  <c r="Q15" i="6"/>
  <c r="Q16" i="6"/>
  <c r="Q17" i="6"/>
  <c r="Q18" i="6"/>
  <c r="Q19" i="6"/>
  <c r="Q20" i="6"/>
  <c r="Q21" i="6"/>
  <c r="Q22" i="6"/>
  <c r="Q23" i="6"/>
  <c r="Q24" i="6"/>
  <c r="Q25" i="6"/>
  <c r="Q26" i="6"/>
  <c r="Q27" i="6"/>
  <c r="Q28" i="6"/>
  <c r="Q29" i="6"/>
  <c r="Q30" i="6"/>
  <c r="Q12" i="6"/>
  <c r="L30" i="6"/>
  <c r="M30" i="6"/>
  <c r="N30" i="6"/>
  <c r="O30" i="6"/>
  <c r="P30" i="6"/>
  <c r="K30" i="6"/>
  <c r="L29" i="6"/>
  <c r="M29" i="6"/>
  <c r="N29" i="6"/>
  <c r="O29" i="6"/>
  <c r="P29" i="6"/>
  <c r="K29" i="6"/>
  <c r="L28" i="6"/>
  <c r="M28" i="6"/>
  <c r="N28" i="6"/>
  <c r="O28" i="6"/>
  <c r="P28" i="6"/>
  <c r="K28" i="6"/>
  <c r="L27" i="6"/>
  <c r="M27" i="6"/>
  <c r="N27" i="6"/>
  <c r="O27" i="6"/>
  <c r="P27" i="6"/>
  <c r="K27" i="6"/>
  <c r="L26" i="6"/>
  <c r="M26" i="6"/>
  <c r="N26" i="6"/>
  <c r="O26" i="6"/>
  <c r="P26" i="6"/>
  <c r="K26" i="6"/>
  <c r="L23" i="6"/>
  <c r="M23" i="6"/>
  <c r="N23" i="6"/>
  <c r="O23" i="6"/>
  <c r="P23" i="6"/>
  <c r="K23" i="6"/>
  <c r="L22" i="6"/>
  <c r="M22" i="6"/>
  <c r="N22" i="6"/>
  <c r="O22" i="6"/>
  <c r="P22" i="6"/>
  <c r="K22" i="6"/>
  <c r="L21" i="6"/>
  <c r="M21" i="6"/>
  <c r="N21" i="6"/>
  <c r="O21" i="6"/>
  <c r="P21" i="6"/>
  <c r="K21" i="6"/>
  <c r="L20" i="6"/>
  <c r="M20" i="6"/>
  <c r="N20" i="6"/>
  <c r="O20" i="6"/>
  <c r="P20" i="6"/>
  <c r="K20" i="6"/>
  <c r="L19" i="6"/>
  <c r="M19" i="6"/>
  <c r="N19" i="6"/>
  <c r="O19" i="6"/>
  <c r="P19" i="6"/>
  <c r="K19" i="6"/>
  <c r="L16" i="6"/>
  <c r="M16" i="6"/>
  <c r="N16" i="6"/>
  <c r="O16" i="6"/>
  <c r="P16" i="6"/>
  <c r="K16" i="6"/>
  <c r="L15" i="6"/>
  <c r="M15" i="6"/>
  <c r="N15" i="6"/>
  <c r="O15" i="6"/>
  <c r="P15" i="6"/>
  <c r="K15" i="6"/>
  <c r="L14" i="6"/>
  <c r="M14" i="6"/>
  <c r="N14" i="6"/>
  <c r="O14" i="6"/>
  <c r="P14" i="6"/>
  <c r="K14" i="6"/>
  <c r="L13" i="6"/>
  <c r="M13" i="6"/>
  <c r="N13" i="6"/>
  <c r="O13" i="6"/>
  <c r="P13" i="6"/>
  <c r="K13" i="6"/>
  <c r="L12" i="6"/>
  <c r="M12" i="6"/>
  <c r="N12" i="6"/>
  <c r="O12" i="6"/>
  <c r="P12" i="6"/>
  <c r="K12" i="6"/>
  <c r="S22" i="5"/>
  <c r="T22" i="5"/>
  <c r="U22" i="5"/>
  <c r="V22" i="5"/>
  <c r="W22" i="5"/>
  <c r="X22" i="5"/>
  <c r="S23" i="5"/>
  <c r="T23" i="5"/>
  <c r="U23" i="5"/>
  <c r="V23" i="5"/>
  <c r="W23" i="5"/>
  <c r="X23" i="5"/>
  <c r="S24" i="5"/>
  <c r="T24" i="5"/>
  <c r="U24" i="5"/>
  <c r="V24" i="5"/>
  <c r="W24" i="5"/>
  <c r="X24" i="5"/>
  <c r="S25" i="5"/>
  <c r="T25" i="5"/>
  <c r="U25" i="5"/>
  <c r="V25" i="5"/>
  <c r="W25" i="5"/>
  <c r="X25" i="5"/>
  <c r="S26" i="5"/>
  <c r="T26" i="5"/>
  <c r="U26" i="5"/>
  <c r="V26" i="5"/>
  <c r="W26" i="5"/>
  <c r="X26" i="5"/>
  <c r="S29" i="5"/>
  <c r="T29" i="5"/>
  <c r="U29" i="5"/>
  <c r="V29" i="5"/>
  <c r="W29" i="5"/>
  <c r="X29" i="5"/>
  <c r="S30" i="5"/>
  <c r="T30" i="5"/>
  <c r="U30" i="5"/>
  <c r="V30" i="5"/>
  <c r="W30" i="5"/>
  <c r="X30" i="5"/>
  <c r="S31" i="5"/>
  <c r="T31" i="5"/>
  <c r="U31" i="5"/>
  <c r="V31" i="5"/>
  <c r="W31" i="5"/>
  <c r="X31" i="5"/>
  <c r="S36" i="5"/>
  <c r="T36" i="5"/>
  <c r="U36" i="5"/>
  <c r="V36" i="5"/>
  <c r="W36" i="5"/>
  <c r="X36" i="5"/>
  <c r="S37" i="5"/>
  <c r="T37" i="5"/>
  <c r="U37" i="5"/>
  <c r="V37" i="5"/>
  <c r="W37" i="5"/>
  <c r="X37" i="5"/>
  <c r="S38" i="5"/>
  <c r="T38" i="5"/>
  <c r="U38" i="5"/>
  <c r="V38" i="5"/>
  <c r="W38" i="5"/>
  <c r="X38" i="5"/>
  <c r="S39" i="5"/>
  <c r="T39" i="5"/>
  <c r="U39" i="5"/>
  <c r="V39" i="5"/>
  <c r="W39" i="5"/>
  <c r="X39" i="5"/>
  <c r="S40" i="5"/>
  <c r="T40" i="5"/>
  <c r="U40" i="5"/>
  <c r="V40" i="5"/>
  <c r="W40" i="5"/>
  <c r="X40" i="5"/>
  <c r="S16" i="5"/>
  <c r="T16" i="5"/>
  <c r="U16" i="5"/>
  <c r="V16" i="5"/>
  <c r="W16" i="5"/>
  <c r="X16" i="5"/>
  <c r="S17" i="5"/>
  <c r="T17" i="5"/>
  <c r="U17" i="5"/>
  <c r="V17" i="5"/>
  <c r="W17" i="5"/>
  <c r="X17" i="5"/>
  <c r="S18" i="5"/>
  <c r="T18" i="5"/>
  <c r="U18" i="5"/>
  <c r="V18" i="5"/>
  <c r="W18" i="5"/>
  <c r="X18" i="5"/>
  <c r="S19" i="5"/>
  <c r="T19" i="5"/>
  <c r="U19" i="5"/>
  <c r="V19" i="5"/>
  <c r="W19" i="5"/>
  <c r="X19" i="5"/>
  <c r="T15" i="5"/>
  <c r="U15" i="5"/>
  <c r="V15" i="5"/>
  <c r="W15" i="5"/>
  <c r="X15" i="5"/>
  <c r="S15" i="5"/>
  <c r="Q16" i="5"/>
  <c r="Q17" i="5"/>
  <c r="Q18" i="5"/>
  <c r="Q19" i="5"/>
  <c r="Q20" i="5"/>
  <c r="Q21" i="5"/>
  <c r="Q22" i="5"/>
  <c r="Q23" i="5"/>
  <c r="Q24" i="5"/>
  <c r="Q25" i="5"/>
  <c r="Q26" i="5"/>
  <c r="Q27" i="5"/>
  <c r="Q28" i="5"/>
  <c r="Q29" i="5"/>
  <c r="Q30" i="5"/>
  <c r="Q31" i="5"/>
  <c r="Q32" i="5"/>
  <c r="Q33" i="5"/>
  <c r="Q34" i="5"/>
  <c r="Q35" i="5"/>
  <c r="Q36" i="5"/>
  <c r="Q37" i="5"/>
  <c r="Q38" i="5"/>
  <c r="Q39" i="5"/>
  <c r="Q40" i="5"/>
  <c r="Q15" i="5"/>
  <c r="L40" i="5"/>
  <c r="M40" i="5"/>
  <c r="N40" i="5"/>
  <c r="O40" i="5"/>
  <c r="P40" i="5"/>
  <c r="K40" i="5"/>
  <c r="L39" i="5"/>
  <c r="M39" i="5"/>
  <c r="N39" i="5"/>
  <c r="O39" i="5"/>
  <c r="P39" i="5"/>
  <c r="K39" i="5"/>
  <c r="L38" i="5"/>
  <c r="M38" i="5"/>
  <c r="N38" i="5"/>
  <c r="O38" i="5"/>
  <c r="P38" i="5"/>
  <c r="K38" i="5"/>
  <c r="L37" i="5"/>
  <c r="M37" i="5"/>
  <c r="N37" i="5"/>
  <c r="O37" i="5"/>
  <c r="P37" i="5"/>
  <c r="K37" i="5"/>
  <c r="L36" i="5"/>
  <c r="M36" i="5"/>
  <c r="N36" i="5"/>
  <c r="O36" i="5"/>
  <c r="P36" i="5"/>
  <c r="K36" i="5"/>
  <c r="L31" i="5"/>
  <c r="M31" i="5"/>
  <c r="N31" i="5"/>
  <c r="O31" i="5"/>
  <c r="P31" i="5"/>
  <c r="K31" i="5"/>
  <c r="L30" i="5"/>
  <c r="M30" i="5"/>
  <c r="N30" i="5"/>
  <c r="O30" i="5"/>
  <c r="P30" i="5"/>
  <c r="K30" i="5"/>
  <c r="L29" i="5"/>
  <c r="M29" i="5"/>
  <c r="N29" i="5"/>
  <c r="O29" i="5"/>
  <c r="P29" i="5"/>
  <c r="K29" i="5"/>
  <c r="L26" i="5"/>
  <c r="M26" i="5"/>
  <c r="N26" i="5"/>
  <c r="O26" i="5"/>
  <c r="P26" i="5"/>
  <c r="K26" i="5"/>
  <c r="L25" i="5"/>
  <c r="M25" i="5"/>
  <c r="N25" i="5"/>
  <c r="O25" i="5"/>
  <c r="P25" i="5"/>
  <c r="K25" i="5"/>
  <c r="L24" i="5"/>
  <c r="M24" i="5"/>
  <c r="N24" i="5"/>
  <c r="O24" i="5"/>
  <c r="P24" i="5"/>
  <c r="K24" i="5"/>
  <c r="L23" i="5"/>
  <c r="M23" i="5"/>
  <c r="N23" i="5"/>
  <c r="O23" i="5"/>
  <c r="P23" i="5"/>
  <c r="K23" i="5"/>
  <c r="L22" i="5"/>
  <c r="M22" i="5"/>
  <c r="N22" i="5"/>
  <c r="O22" i="5"/>
  <c r="P22" i="5"/>
  <c r="K22" i="5"/>
  <c r="L19" i="5"/>
  <c r="M19" i="5"/>
  <c r="N19" i="5"/>
  <c r="O19" i="5"/>
  <c r="P19" i="5"/>
  <c r="K19" i="5"/>
  <c r="L18" i="5"/>
  <c r="M18" i="5"/>
  <c r="N18" i="5"/>
  <c r="O18" i="5"/>
  <c r="P18" i="5"/>
  <c r="K18" i="5"/>
  <c r="L17" i="5"/>
  <c r="M17" i="5"/>
  <c r="N17" i="5"/>
  <c r="O17" i="5"/>
  <c r="P17" i="5"/>
  <c r="K17" i="5"/>
  <c r="L16" i="5"/>
  <c r="M16" i="5"/>
  <c r="N16" i="5"/>
  <c r="O16" i="5"/>
  <c r="P16" i="5"/>
  <c r="K16" i="5"/>
  <c r="L15" i="5"/>
  <c r="M15" i="5"/>
  <c r="N15" i="5"/>
  <c r="O15" i="5"/>
  <c r="P15" i="5"/>
  <c r="K15" i="5"/>
  <c r="S40" i="4"/>
  <c r="T40" i="4"/>
  <c r="U40" i="4"/>
  <c r="V40" i="4"/>
  <c r="W40" i="4"/>
  <c r="X40" i="4"/>
  <c r="T39" i="4"/>
  <c r="U39" i="4"/>
  <c r="V39" i="4"/>
  <c r="W39" i="4"/>
  <c r="X39" i="4"/>
  <c r="S39" i="4"/>
  <c r="T38" i="4"/>
  <c r="U38" i="4"/>
  <c r="V38" i="4"/>
  <c r="W38" i="4"/>
  <c r="X38" i="4"/>
  <c r="S38" i="4"/>
  <c r="T35" i="4"/>
  <c r="U35" i="4"/>
  <c r="V35" i="4"/>
  <c r="W35" i="4"/>
  <c r="X35" i="4"/>
  <c r="S35" i="4"/>
  <c r="T34" i="4"/>
  <c r="U34" i="4"/>
  <c r="V34" i="4"/>
  <c r="W34" i="4"/>
  <c r="X34" i="4"/>
  <c r="S34" i="4"/>
  <c r="T33" i="4"/>
  <c r="U33" i="4"/>
  <c r="V33" i="4"/>
  <c r="W33" i="4"/>
  <c r="X33" i="4"/>
  <c r="S33" i="4"/>
  <c r="T32" i="4"/>
  <c r="U32" i="4"/>
  <c r="V32" i="4"/>
  <c r="W32" i="4"/>
  <c r="X32" i="4"/>
  <c r="S32" i="4"/>
  <c r="T31" i="4"/>
  <c r="U31" i="4"/>
  <c r="V31" i="4"/>
  <c r="W31" i="4"/>
  <c r="X31" i="4"/>
  <c r="S31" i="4"/>
  <c r="T28" i="4"/>
  <c r="U28" i="4"/>
  <c r="V28" i="4"/>
  <c r="W28" i="4"/>
  <c r="X28" i="4"/>
  <c r="S28" i="4"/>
  <c r="T27" i="4"/>
  <c r="U27" i="4"/>
  <c r="V27" i="4"/>
  <c r="W27" i="4"/>
  <c r="X27" i="4"/>
  <c r="S27" i="4"/>
  <c r="T26" i="4"/>
  <c r="U26" i="4"/>
  <c r="V26" i="4"/>
  <c r="W26" i="4"/>
  <c r="X26" i="4"/>
  <c r="S26" i="4"/>
  <c r="T25" i="4"/>
  <c r="U25" i="4"/>
  <c r="V25" i="4"/>
  <c r="W25" i="4"/>
  <c r="X25" i="4"/>
  <c r="S25" i="4"/>
  <c r="T24" i="4"/>
  <c r="U24" i="4"/>
  <c r="V24" i="4"/>
  <c r="W24" i="4"/>
  <c r="X24" i="4"/>
  <c r="S24" i="4"/>
  <c r="T20" i="4"/>
  <c r="U20" i="4"/>
  <c r="V20" i="4"/>
  <c r="W20" i="4"/>
  <c r="X20" i="4"/>
  <c r="S20" i="4"/>
  <c r="T19" i="4"/>
  <c r="U19" i="4"/>
  <c r="V19" i="4"/>
  <c r="W19" i="4"/>
  <c r="X19" i="4"/>
  <c r="S19" i="4"/>
  <c r="T18" i="4"/>
  <c r="U18" i="4"/>
  <c r="V18" i="4"/>
  <c r="W18" i="4"/>
  <c r="X18" i="4"/>
  <c r="S18" i="4"/>
  <c r="T17" i="4"/>
  <c r="U17" i="4"/>
  <c r="V17" i="4"/>
  <c r="W17" i="4"/>
  <c r="X17" i="4"/>
  <c r="S17" i="4"/>
  <c r="T14" i="4"/>
  <c r="U14" i="4"/>
  <c r="V14" i="4"/>
  <c r="W14" i="4"/>
  <c r="X14" i="4"/>
  <c r="S14" i="4"/>
  <c r="T13" i="4"/>
  <c r="U13" i="4"/>
  <c r="V13" i="4"/>
  <c r="W13" i="4"/>
  <c r="X13" i="4"/>
  <c r="S13" i="4"/>
  <c r="T12" i="4"/>
  <c r="U12" i="4"/>
  <c r="V12" i="4"/>
  <c r="W12" i="4"/>
  <c r="X12" i="4"/>
  <c r="S12" i="4"/>
  <c r="Q13" i="4"/>
  <c r="Q14" i="4"/>
  <c r="Q15" i="4"/>
  <c r="Q16" i="4"/>
  <c r="Q17" i="4"/>
  <c r="Q18" i="4"/>
  <c r="Q19" i="4"/>
  <c r="Q20" i="4"/>
  <c r="Q21" i="4"/>
  <c r="Q22" i="4"/>
  <c r="Q23" i="4"/>
  <c r="Q24" i="4"/>
  <c r="Q25" i="4"/>
  <c r="Q26" i="4"/>
  <c r="Q27" i="4"/>
  <c r="Q28" i="4"/>
  <c r="Q29" i="4"/>
  <c r="Q30" i="4"/>
  <c r="Q31" i="4"/>
  <c r="Q32" i="4"/>
  <c r="Q33" i="4"/>
  <c r="Q34" i="4"/>
  <c r="Q35" i="4"/>
  <c r="Q36" i="4"/>
  <c r="Q37" i="4"/>
  <c r="Q38" i="4"/>
  <c r="Q39" i="4"/>
  <c r="Q40" i="4"/>
  <c r="Q41" i="4"/>
  <c r="Q12" i="4"/>
  <c r="P13" i="4"/>
  <c r="P14" i="4"/>
  <c r="P17" i="4"/>
  <c r="P18" i="4"/>
  <c r="P19" i="4"/>
  <c r="P20" i="4"/>
  <c r="P24" i="4"/>
  <c r="P25" i="4"/>
  <c r="P26" i="4"/>
  <c r="P27" i="4"/>
  <c r="P28" i="4"/>
  <c r="P31" i="4"/>
  <c r="P32" i="4"/>
  <c r="P33" i="4"/>
  <c r="P34" i="4"/>
  <c r="P35" i="4"/>
  <c r="P38" i="4"/>
  <c r="P39" i="4"/>
  <c r="P40" i="4"/>
  <c r="P41" i="4"/>
  <c r="P43" i="4" s="1"/>
  <c r="P12" i="4"/>
  <c r="O13" i="4"/>
  <c r="O14" i="4"/>
  <c r="O17" i="4"/>
  <c r="O18" i="4"/>
  <c r="O19" i="4"/>
  <c r="O20" i="4"/>
  <c r="O24" i="4"/>
  <c r="O25" i="4"/>
  <c r="O26" i="4"/>
  <c r="O27" i="4"/>
  <c r="O28" i="4"/>
  <c r="O31" i="4"/>
  <c r="O32" i="4"/>
  <c r="O33" i="4"/>
  <c r="O34" i="4"/>
  <c r="O35" i="4"/>
  <c r="O38" i="4"/>
  <c r="O39" i="4"/>
  <c r="O40" i="4"/>
  <c r="O41" i="4"/>
  <c r="O43" i="4" s="1"/>
  <c r="O12" i="4"/>
  <c r="N13" i="4"/>
  <c r="N14" i="4"/>
  <c r="N17" i="4"/>
  <c r="N18" i="4"/>
  <c r="N19" i="4"/>
  <c r="N20" i="4"/>
  <c r="N24" i="4"/>
  <c r="N25" i="4"/>
  <c r="N26" i="4"/>
  <c r="N27" i="4"/>
  <c r="N28" i="4"/>
  <c r="N31" i="4"/>
  <c r="N32" i="4"/>
  <c r="N33" i="4"/>
  <c r="N34" i="4"/>
  <c r="N35" i="4"/>
  <c r="N38" i="4"/>
  <c r="N39" i="4"/>
  <c r="N40" i="4"/>
  <c r="N41" i="4"/>
  <c r="N43" i="4" s="1"/>
  <c r="N12" i="4"/>
  <c r="M13" i="4"/>
  <c r="M14" i="4"/>
  <c r="M17" i="4"/>
  <c r="M18" i="4"/>
  <c r="M19" i="4"/>
  <c r="M20" i="4"/>
  <c r="M24" i="4"/>
  <c r="M25" i="4"/>
  <c r="M26" i="4"/>
  <c r="M27" i="4"/>
  <c r="M28" i="4"/>
  <c r="M31" i="4"/>
  <c r="M32" i="4"/>
  <c r="M33" i="4"/>
  <c r="M34" i="4"/>
  <c r="M35" i="4"/>
  <c r="M38" i="4"/>
  <c r="M39" i="4"/>
  <c r="M40" i="4"/>
  <c r="M41" i="4"/>
  <c r="M43" i="4" s="1"/>
  <c r="M12" i="4"/>
  <c r="L13" i="4"/>
  <c r="L14" i="4"/>
  <c r="L17" i="4"/>
  <c r="L18" i="4"/>
  <c r="L19" i="4"/>
  <c r="L20" i="4"/>
  <c r="L24" i="4"/>
  <c r="L25" i="4"/>
  <c r="L26" i="4"/>
  <c r="L27" i="4"/>
  <c r="L28" i="4"/>
  <c r="L31" i="4"/>
  <c r="L32" i="4"/>
  <c r="L33" i="4"/>
  <c r="L34" i="4"/>
  <c r="L35" i="4"/>
  <c r="L38" i="4"/>
  <c r="L39" i="4"/>
  <c r="L40" i="4"/>
  <c r="L41" i="4"/>
  <c r="L12" i="4"/>
  <c r="K13" i="4"/>
  <c r="K14" i="4"/>
  <c r="K17" i="4"/>
  <c r="K18" i="4"/>
  <c r="K19" i="4"/>
  <c r="K20" i="4"/>
  <c r="K24" i="4"/>
  <c r="K25" i="4"/>
  <c r="K26" i="4"/>
  <c r="K27" i="4"/>
  <c r="K28" i="4"/>
  <c r="K31" i="4"/>
  <c r="K32" i="4"/>
  <c r="K33" i="4"/>
  <c r="K34" i="4"/>
  <c r="K35" i="4"/>
  <c r="K38" i="4"/>
  <c r="K39" i="4"/>
  <c r="K40" i="4"/>
  <c r="K41" i="4"/>
  <c r="K43" i="4" s="1"/>
  <c r="K12" i="4"/>
  <c r="X14" i="3"/>
  <c r="X15" i="3"/>
  <c r="X16" i="3"/>
  <c r="X17" i="3"/>
  <c r="X43" i="3"/>
  <c r="X20" i="3"/>
  <c r="X21" i="3"/>
  <c r="X22" i="3"/>
  <c r="X23" i="3"/>
  <c r="X24" i="3"/>
  <c r="X27" i="3"/>
  <c r="X28" i="3"/>
  <c r="X29" i="3"/>
  <c r="X30" i="3"/>
  <c r="X31" i="3"/>
  <c r="X34" i="3"/>
  <c r="X35" i="3"/>
  <c r="X36" i="3"/>
  <c r="X37" i="3"/>
  <c r="X38" i="3"/>
  <c r="X41" i="3"/>
  <c r="X42" i="3"/>
  <c r="X13" i="3"/>
  <c r="W14" i="3"/>
  <c r="W15" i="3"/>
  <c r="W16" i="3"/>
  <c r="W17" i="3"/>
  <c r="W43" i="3"/>
  <c r="W20" i="3"/>
  <c r="W21" i="3"/>
  <c r="W22" i="3"/>
  <c r="W23" i="3"/>
  <c r="W24" i="3"/>
  <c r="W27" i="3"/>
  <c r="W28" i="3"/>
  <c r="W29" i="3"/>
  <c r="W30" i="3"/>
  <c r="W31" i="3"/>
  <c r="W34" i="3"/>
  <c r="W35" i="3"/>
  <c r="W36" i="3"/>
  <c r="W37" i="3"/>
  <c r="W38" i="3"/>
  <c r="W41" i="3"/>
  <c r="W42" i="3"/>
  <c r="W13" i="3"/>
  <c r="V14" i="3"/>
  <c r="V15" i="3"/>
  <c r="V16" i="3"/>
  <c r="V17" i="3"/>
  <c r="V43" i="3"/>
  <c r="V20" i="3"/>
  <c r="V21" i="3"/>
  <c r="V22" i="3"/>
  <c r="V23" i="3"/>
  <c r="V24" i="3"/>
  <c r="V27" i="3"/>
  <c r="V28" i="3"/>
  <c r="V29" i="3"/>
  <c r="V30" i="3"/>
  <c r="V31" i="3"/>
  <c r="V34" i="3"/>
  <c r="V35" i="3"/>
  <c r="V36" i="3"/>
  <c r="V37" i="3"/>
  <c r="V38" i="3"/>
  <c r="V41" i="3"/>
  <c r="V42" i="3"/>
  <c r="V13" i="3"/>
  <c r="U14" i="3"/>
  <c r="U15" i="3"/>
  <c r="U16" i="3"/>
  <c r="U17" i="3"/>
  <c r="U43" i="3"/>
  <c r="U20" i="3"/>
  <c r="U21" i="3"/>
  <c r="U22" i="3"/>
  <c r="U23" i="3"/>
  <c r="U24" i="3"/>
  <c r="U27" i="3"/>
  <c r="U28" i="3"/>
  <c r="U29" i="3"/>
  <c r="U30" i="3"/>
  <c r="U31" i="3"/>
  <c r="U34" i="3"/>
  <c r="U35" i="3"/>
  <c r="U36" i="3"/>
  <c r="U37" i="3"/>
  <c r="U38" i="3"/>
  <c r="U41" i="3"/>
  <c r="U42" i="3"/>
  <c r="U13" i="3"/>
  <c r="T43" i="3"/>
  <c r="T20" i="3"/>
  <c r="T21" i="3"/>
  <c r="T22" i="3"/>
  <c r="T23" i="3"/>
  <c r="T24" i="3"/>
  <c r="T27" i="3"/>
  <c r="T28" i="3"/>
  <c r="T29" i="3"/>
  <c r="T30" i="3"/>
  <c r="T31" i="3"/>
  <c r="T34" i="3"/>
  <c r="T35" i="3"/>
  <c r="T36" i="3"/>
  <c r="T37" i="3"/>
  <c r="T38" i="3"/>
  <c r="T41" i="3"/>
  <c r="T42" i="3"/>
  <c r="T14" i="3"/>
  <c r="T15" i="3"/>
  <c r="T16" i="3"/>
  <c r="T17" i="3"/>
  <c r="T13" i="3"/>
  <c r="S14" i="3"/>
  <c r="S15" i="3"/>
  <c r="S16" i="3"/>
  <c r="S17" i="3"/>
  <c r="S43" i="3"/>
  <c r="S20" i="3"/>
  <c r="S21" i="3"/>
  <c r="S22" i="3"/>
  <c r="S23" i="3"/>
  <c r="S24" i="3"/>
  <c r="S27" i="3"/>
  <c r="S28" i="3"/>
  <c r="S29" i="3"/>
  <c r="S30" i="3"/>
  <c r="S31" i="3"/>
  <c r="S34" i="3"/>
  <c r="S35" i="3"/>
  <c r="S36" i="3"/>
  <c r="S37" i="3"/>
  <c r="S38" i="3"/>
  <c r="S41" i="3"/>
  <c r="S42" i="3"/>
  <c r="S13" i="3"/>
  <c r="P14" i="3"/>
  <c r="P15" i="3"/>
  <c r="P16" i="3"/>
  <c r="P17" i="3"/>
  <c r="P20" i="3"/>
  <c r="P21" i="3"/>
  <c r="P22" i="3"/>
  <c r="P23" i="3"/>
  <c r="P24" i="3"/>
  <c r="P27" i="3"/>
  <c r="P28" i="3"/>
  <c r="P29" i="3"/>
  <c r="P30" i="3"/>
  <c r="P31" i="3"/>
  <c r="P34" i="3"/>
  <c r="P35" i="3"/>
  <c r="P36" i="3"/>
  <c r="P37" i="3"/>
  <c r="P38" i="3"/>
  <c r="P41" i="3"/>
  <c r="P42" i="3"/>
  <c r="P13" i="3"/>
  <c r="O14" i="3"/>
  <c r="O15" i="3"/>
  <c r="O16" i="3"/>
  <c r="O17" i="3"/>
  <c r="O20" i="3"/>
  <c r="O21" i="3"/>
  <c r="O22" i="3"/>
  <c r="O23" i="3"/>
  <c r="O24" i="3"/>
  <c r="O27" i="3"/>
  <c r="O28" i="3"/>
  <c r="O29" i="3"/>
  <c r="O30" i="3"/>
  <c r="O31" i="3"/>
  <c r="O34" i="3"/>
  <c r="O35" i="3"/>
  <c r="O36" i="3"/>
  <c r="O37" i="3"/>
  <c r="O38" i="3"/>
  <c r="O41" i="3"/>
  <c r="O42" i="3"/>
  <c r="O13" i="3"/>
  <c r="N14" i="3"/>
  <c r="N15" i="3"/>
  <c r="N16" i="3"/>
  <c r="N17" i="3"/>
  <c r="N20" i="3"/>
  <c r="N21" i="3"/>
  <c r="N22" i="3"/>
  <c r="N23" i="3"/>
  <c r="N24" i="3"/>
  <c r="N27" i="3"/>
  <c r="N28" i="3"/>
  <c r="N29" i="3"/>
  <c r="N30" i="3"/>
  <c r="N31" i="3"/>
  <c r="N34" i="3"/>
  <c r="N35" i="3"/>
  <c r="N36" i="3"/>
  <c r="N37" i="3"/>
  <c r="N38" i="3"/>
  <c r="N41" i="3"/>
  <c r="N42" i="3"/>
  <c r="N13" i="3"/>
  <c r="M14" i="3"/>
  <c r="M15" i="3"/>
  <c r="M16" i="3"/>
  <c r="M17" i="3"/>
  <c r="M20" i="3"/>
  <c r="M21" i="3"/>
  <c r="M22" i="3"/>
  <c r="M23" i="3"/>
  <c r="M24" i="3"/>
  <c r="M27" i="3"/>
  <c r="M28" i="3"/>
  <c r="M29" i="3"/>
  <c r="M30" i="3"/>
  <c r="M31" i="3"/>
  <c r="M34" i="3"/>
  <c r="M35" i="3"/>
  <c r="M36" i="3"/>
  <c r="M37" i="3"/>
  <c r="M38" i="3"/>
  <c r="M41" i="3"/>
  <c r="M42" i="3"/>
  <c r="M13" i="3"/>
  <c r="L14" i="3"/>
  <c r="L15" i="3"/>
  <c r="L16" i="3"/>
  <c r="L17" i="3"/>
  <c r="L20" i="3"/>
  <c r="L21" i="3"/>
  <c r="L22" i="3"/>
  <c r="L23" i="3"/>
  <c r="L24" i="3"/>
  <c r="L27" i="3"/>
  <c r="L28" i="3"/>
  <c r="L29" i="3"/>
  <c r="L30" i="3"/>
  <c r="L31" i="3"/>
  <c r="L34" i="3"/>
  <c r="L35" i="3"/>
  <c r="L36" i="3"/>
  <c r="L37" i="3"/>
  <c r="L38" i="3"/>
  <c r="L41" i="3"/>
  <c r="L42" i="3"/>
  <c r="L13" i="3"/>
  <c r="K20" i="3"/>
  <c r="K21" i="3"/>
  <c r="K22" i="3"/>
  <c r="K23" i="3"/>
  <c r="K24" i="3"/>
  <c r="K27" i="3"/>
  <c r="K28" i="3"/>
  <c r="K29" i="3"/>
  <c r="K30" i="3"/>
  <c r="K31" i="3"/>
  <c r="K34" i="3"/>
  <c r="K35" i="3"/>
  <c r="K36" i="3"/>
  <c r="K37" i="3"/>
  <c r="K38" i="3"/>
  <c r="K41" i="3"/>
  <c r="K42" i="3"/>
  <c r="K14" i="3"/>
  <c r="K15" i="3"/>
  <c r="K16" i="3"/>
  <c r="K17" i="3"/>
  <c r="K13" i="3"/>
  <c r="Q25" i="3"/>
  <c r="Q26" i="3"/>
  <c r="Q27" i="3"/>
  <c r="Q28" i="3"/>
  <c r="Q29" i="3"/>
  <c r="Q30" i="3"/>
  <c r="Q31" i="3"/>
  <c r="Q32" i="3"/>
  <c r="Q33" i="3"/>
  <c r="Q34" i="3"/>
  <c r="Q35" i="3"/>
  <c r="Q36" i="3"/>
  <c r="Q37" i="3"/>
  <c r="Q38" i="3"/>
  <c r="Q39" i="3"/>
  <c r="Q40" i="3"/>
  <c r="Q41" i="3"/>
  <c r="Q42" i="3"/>
  <c r="Q14" i="3"/>
  <c r="Q15" i="3"/>
  <c r="Q16" i="3"/>
  <c r="Q17" i="3"/>
  <c r="Q18" i="3"/>
  <c r="Q19" i="3"/>
  <c r="Q20" i="3"/>
  <c r="Q21" i="3"/>
  <c r="Q22" i="3"/>
  <c r="Q23" i="3"/>
  <c r="Q24" i="3"/>
  <c r="Q13" i="3"/>
  <c r="X36" i="2"/>
  <c r="X37" i="2"/>
  <c r="X38" i="2"/>
  <c r="X39" i="2"/>
  <c r="X35" i="2"/>
  <c r="X29" i="2"/>
  <c r="X30" i="2"/>
  <c r="X31" i="2"/>
  <c r="X32" i="2"/>
  <c r="X28" i="2"/>
  <c r="W36" i="2"/>
  <c r="W37" i="2"/>
  <c r="W38" i="2"/>
  <c r="W39" i="2"/>
  <c r="W35" i="2"/>
  <c r="W29" i="2"/>
  <c r="W30" i="2"/>
  <c r="W31" i="2"/>
  <c r="W32" i="2"/>
  <c r="W28" i="2"/>
  <c r="V36" i="2"/>
  <c r="V37" i="2"/>
  <c r="V38" i="2"/>
  <c r="V39" i="2"/>
  <c r="V35" i="2"/>
  <c r="V29" i="2"/>
  <c r="V30" i="2"/>
  <c r="V31" i="2"/>
  <c r="V32" i="2"/>
  <c r="V28" i="2"/>
  <c r="U36" i="2"/>
  <c r="U37" i="2"/>
  <c r="U38" i="2"/>
  <c r="U39" i="2"/>
  <c r="U35" i="2"/>
  <c r="U29" i="2"/>
  <c r="U30" i="2"/>
  <c r="U31" i="2"/>
  <c r="U32" i="2"/>
  <c r="U28" i="2"/>
  <c r="T36" i="2"/>
  <c r="T37" i="2"/>
  <c r="T38" i="2"/>
  <c r="T39" i="2"/>
  <c r="T35" i="2"/>
  <c r="T29" i="2"/>
  <c r="T30" i="2"/>
  <c r="T31" i="2"/>
  <c r="T32" i="2"/>
  <c r="T28" i="2"/>
  <c r="S36" i="2"/>
  <c r="S37" i="2"/>
  <c r="S38" i="2"/>
  <c r="S39" i="2"/>
  <c r="S35" i="2"/>
  <c r="S29" i="2"/>
  <c r="S30" i="2"/>
  <c r="S31" i="2"/>
  <c r="S32" i="2"/>
  <c r="S28" i="2"/>
  <c r="P36" i="2"/>
  <c r="P37" i="2"/>
  <c r="P38" i="2"/>
  <c r="P39" i="2"/>
  <c r="P35" i="2"/>
  <c r="P29" i="2"/>
  <c r="P30" i="2"/>
  <c r="P31" i="2"/>
  <c r="P32" i="2"/>
  <c r="P28" i="2"/>
  <c r="O36" i="2"/>
  <c r="O37" i="2"/>
  <c r="O38" i="2"/>
  <c r="O39" i="2"/>
  <c r="O35" i="2"/>
  <c r="O29" i="2"/>
  <c r="O30" i="2"/>
  <c r="O31" i="2"/>
  <c r="O32" i="2"/>
  <c r="O28" i="2"/>
  <c r="N36" i="2"/>
  <c r="N37" i="2"/>
  <c r="N38" i="2"/>
  <c r="N39" i="2"/>
  <c r="N35" i="2"/>
  <c r="N29" i="2"/>
  <c r="N30" i="2"/>
  <c r="N31" i="2"/>
  <c r="N32" i="2"/>
  <c r="N28" i="2"/>
  <c r="M36" i="2"/>
  <c r="M37" i="2"/>
  <c r="M38" i="2"/>
  <c r="M39" i="2"/>
  <c r="M35" i="2"/>
  <c r="M29" i="2"/>
  <c r="M30" i="2"/>
  <c r="M31" i="2"/>
  <c r="M32" i="2"/>
  <c r="M28" i="2"/>
  <c r="L36" i="2"/>
  <c r="L37" i="2"/>
  <c r="L38" i="2"/>
  <c r="L39" i="2"/>
  <c r="L35" i="2"/>
  <c r="L29" i="2"/>
  <c r="L30" i="2"/>
  <c r="L31" i="2"/>
  <c r="L32" i="2"/>
  <c r="L28" i="2"/>
  <c r="K35" i="2"/>
  <c r="K36" i="2"/>
  <c r="K37" i="2"/>
  <c r="K38" i="2"/>
  <c r="K39" i="2"/>
  <c r="K29" i="2"/>
  <c r="K30" i="2"/>
  <c r="K31" i="2"/>
  <c r="K32" i="2"/>
  <c r="K28" i="2"/>
  <c r="Q29" i="2"/>
  <c r="Q30" i="2"/>
  <c r="Q31" i="2"/>
  <c r="Q32" i="2"/>
  <c r="Q33" i="2"/>
  <c r="Q34" i="2"/>
  <c r="Q35" i="2"/>
  <c r="Q36" i="2"/>
  <c r="Q37" i="2"/>
  <c r="Q38" i="2"/>
  <c r="Q39" i="2"/>
  <c r="Q28" i="2"/>
  <c r="G59" i="1"/>
  <c r="X39" i="1"/>
  <c r="X40" i="1"/>
  <c r="X41" i="1"/>
  <c r="X42" i="1"/>
  <c r="X38" i="1"/>
  <c r="W39" i="1"/>
  <c r="W40" i="1"/>
  <c r="W41" i="1"/>
  <c r="W42" i="1"/>
  <c r="W38" i="1"/>
  <c r="V39" i="1"/>
  <c r="V40" i="1"/>
  <c r="V41" i="1"/>
  <c r="V42" i="1"/>
  <c r="V38" i="1"/>
  <c r="U39" i="1"/>
  <c r="U40" i="1"/>
  <c r="U41" i="1"/>
  <c r="U42" i="1"/>
  <c r="U38" i="1"/>
  <c r="T42" i="1"/>
  <c r="S39" i="1"/>
  <c r="S40" i="1"/>
  <c r="S41" i="1"/>
  <c r="S42" i="1"/>
  <c r="S38" i="1"/>
  <c r="X25" i="1"/>
  <c r="X26" i="1"/>
  <c r="X27" i="1"/>
  <c r="X28" i="1"/>
  <c r="X24" i="1"/>
  <c r="W25" i="1"/>
  <c r="W26" i="1"/>
  <c r="W27" i="1"/>
  <c r="W28" i="1"/>
  <c r="W24" i="1"/>
  <c r="V25" i="1"/>
  <c r="V26" i="1"/>
  <c r="V27" i="1"/>
  <c r="V28" i="1"/>
  <c r="V24" i="1"/>
  <c r="S24" i="1"/>
  <c r="P25" i="1"/>
  <c r="P26" i="1"/>
  <c r="P27" i="1"/>
  <c r="P28" i="1"/>
  <c r="P24" i="1"/>
  <c r="O25" i="1"/>
  <c r="O26" i="1"/>
  <c r="O27" i="1"/>
  <c r="O28" i="1"/>
  <c r="O24" i="1"/>
  <c r="N25" i="1"/>
  <c r="N26" i="1"/>
  <c r="N27" i="1"/>
  <c r="N28" i="1"/>
  <c r="N24" i="1"/>
  <c r="M25" i="1"/>
  <c r="U25" i="1" s="1"/>
  <c r="M26" i="1"/>
  <c r="U26" i="1" s="1"/>
  <c r="M27" i="1"/>
  <c r="M28" i="1"/>
  <c r="M24" i="1"/>
  <c r="U24" i="1" s="1"/>
  <c r="P39" i="1"/>
  <c r="P40" i="1"/>
  <c r="P41" i="1"/>
  <c r="P42" i="1"/>
  <c r="P38" i="1"/>
  <c r="O39" i="1"/>
  <c r="O40" i="1"/>
  <c r="O41" i="1"/>
  <c r="O42" i="1"/>
  <c r="O38" i="1"/>
  <c r="N39" i="1"/>
  <c r="N40" i="1"/>
  <c r="N41" i="1"/>
  <c r="N42" i="1"/>
  <c r="N38" i="1"/>
  <c r="L39" i="1"/>
  <c r="T39" i="1" s="1"/>
  <c r="L40" i="1"/>
  <c r="T40" i="1" s="1"/>
  <c r="L41" i="1"/>
  <c r="L42" i="1"/>
  <c r="L38" i="1"/>
  <c r="M39" i="1"/>
  <c r="M40" i="1"/>
  <c r="M41" i="1"/>
  <c r="M42" i="1"/>
  <c r="M38" i="1"/>
  <c r="T38" i="1"/>
  <c r="L26" i="1"/>
  <c r="T26" i="1" s="1"/>
  <c r="L27" i="1"/>
  <c r="T27" i="1" s="1"/>
  <c r="L28" i="1"/>
  <c r="T28" i="1" s="1"/>
  <c r="L25" i="1"/>
  <c r="T25" i="1" s="1"/>
  <c r="L24" i="1"/>
  <c r="T24" i="1" s="1"/>
  <c r="U27" i="1"/>
  <c r="U28" i="1"/>
  <c r="S25" i="1"/>
  <c r="S26" i="1"/>
  <c r="S27" i="1"/>
  <c r="S28" i="1"/>
  <c r="T41" i="1"/>
  <c r="Q39" i="1"/>
  <c r="Q40" i="1"/>
  <c r="Q41" i="1"/>
  <c r="Q42" i="1"/>
  <c r="Q38" i="1"/>
  <c r="Q25" i="1"/>
  <c r="Q26" i="1"/>
  <c r="Q27" i="1"/>
  <c r="Q28" i="1"/>
  <c r="Q24" i="1"/>
  <c r="G53" i="1"/>
  <c r="D25" i="1"/>
  <c r="D26" i="1"/>
  <c r="D27" i="1"/>
  <c r="D28" i="1"/>
  <c r="D38" i="1"/>
  <c r="D39" i="1"/>
  <c r="D40" i="1"/>
  <c r="D41" i="1"/>
  <c r="D42" i="1"/>
  <c r="D24" i="1"/>
  <c r="X39" i="9" l="1"/>
  <c r="X43" i="9" s="1"/>
  <c r="W39" i="9"/>
  <c r="W43" i="9" s="1"/>
  <c r="V39" i="9"/>
  <c r="V43" i="9" s="1"/>
  <c r="K43" i="9"/>
  <c r="U39" i="9"/>
  <c r="U43" i="9" s="1"/>
  <c r="T39" i="9"/>
  <c r="T43" i="9" s="1"/>
</calcChain>
</file>

<file path=xl/sharedStrings.xml><?xml version="1.0" encoding="utf-8"?>
<sst xmlns="http://schemas.openxmlformats.org/spreadsheetml/2006/main" count="2694" uniqueCount="166">
  <si>
    <r>
      <rPr>
        <b/>
        <sz val="12.5"/>
        <rFont val="Arial"/>
        <family val="2"/>
      </rPr>
      <t>Registro de Control Caudalímetro - Disposición</t>
    </r>
  </si>
  <si>
    <r>
      <rPr>
        <sz val="9.5"/>
        <rFont val="Arial"/>
        <family val="2"/>
      </rPr>
      <t>VIÑA CASAS PATRONALES S.A.</t>
    </r>
  </si>
  <si>
    <r>
      <rPr>
        <b/>
        <sz val="5.5"/>
        <rFont val="Arial"/>
        <family val="2"/>
      </rPr>
      <t>Mes:</t>
    </r>
  </si>
  <si>
    <r>
      <rPr>
        <b/>
        <sz val="8.5"/>
        <rFont val="Arial"/>
        <family val="2"/>
      </rPr>
      <t>Enero 2020</t>
    </r>
  </si>
  <si>
    <r>
      <rPr>
        <b/>
        <sz val="4.5"/>
        <rFont val="Calibri"/>
        <family val="2"/>
      </rPr>
      <t>Aceite y Grasas</t>
    </r>
  </si>
  <si>
    <r>
      <rPr>
        <b/>
        <sz val="4.5"/>
        <rFont val="Calibri"/>
        <family val="2"/>
      </rPr>
      <t>DBO5</t>
    </r>
  </si>
  <si>
    <r>
      <rPr>
        <b/>
        <sz val="4.5"/>
        <rFont val="Calibri"/>
        <family val="2"/>
      </rPr>
      <t>Detergentes</t>
    </r>
  </si>
  <si>
    <r>
      <rPr>
        <b/>
        <sz val="4.5"/>
        <rFont val="Calibri"/>
        <family val="2"/>
      </rPr>
      <t>Fenoles</t>
    </r>
  </si>
  <si>
    <r>
      <rPr>
        <b/>
        <sz val="4.5"/>
        <rFont val="Calibri"/>
        <family val="2"/>
      </rPr>
      <t>SSB</t>
    </r>
  </si>
  <si>
    <r>
      <rPr>
        <b/>
        <sz val="4.5"/>
        <rFont val="Calibri"/>
        <family val="2"/>
      </rPr>
      <t>SST</t>
    </r>
  </si>
  <si>
    <r>
      <rPr>
        <b/>
        <sz val="4.5"/>
        <rFont val="Calibri"/>
        <family val="2"/>
      </rPr>
      <t>Temporada</t>
    </r>
  </si>
  <si>
    <r>
      <rPr>
        <b/>
        <sz val="4.5"/>
        <rFont val="Calibri"/>
        <family val="2"/>
      </rPr>
      <t>m3/dia</t>
    </r>
  </si>
  <si>
    <r>
      <rPr>
        <b/>
        <sz val="4.5"/>
        <rFont val="Calibri"/>
        <family val="2"/>
      </rPr>
      <t>Meses</t>
    </r>
  </si>
  <si>
    <r>
      <rPr>
        <i/>
        <sz val="5"/>
        <rFont val="Calibri"/>
        <family val="2"/>
      </rPr>
      <t>PH : 6-9</t>
    </r>
  </si>
  <si>
    <r>
      <rPr>
        <sz val="4.5"/>
        <rFont val="Calibri"/>
        <family val="2"/>
      </rPr>
      <t>Alta</t>
    </r>
  </si>
  <si>
    <r>
      <rPr>
        <sz val="4.5"/>
        <rFont val="Calibri"/>
        <family val="2"/>
      </rPr>
      <t>Marzo - Junio</t>
    </r>
  </si>
  <si>
    <r>
      <rPr>
        <sz val="4.5"/>
        <rFont val="Calibri"/>
        <family val="2"/>
      </rPr>
      <t xml:space="preserve">Carga Maxima
</t>
    </r>
    <r>
      <rPr>
        <b/>
        <sz val="4.5"/>
        <rFont val="Calibri"/>
        <family val="2"/>
      </rPr>
      <t>Kg/Ha *dia</t>
    </r>
  </si>
  <si>
    <r>
      <rPr>
        <i/>
        <sz val="4.5"/>
        <rFont val="Arial"/>
        <family val="2"/>
      </rPr>
      <t>mg/L</t>
    </r>
  </si>
  <si>
    <r>
      <rPr>
        <sz val="4.5"/>
        <rFont val="Calibri"/>
        <family val="2"/>
      </rPr>
      <t>Baja</t>
    </r>
  </si>
  <si>
    <r>
      <rPr>
        <i/>
        <sz val="4.5"/>
        <rFont val="Calibri"/>
        <family val="2"/>
      </rPr>
      <t>Resto del Año</t>
    </r>
  </si>
  <si>
    <r>
      <rPr>
        <b/>
        <sz val="5"/>
        <rFont val="Calibri"/>
        <family val="2"/>
      </rPr>
      <t>Dia</t>
    </r>
  </si>
  <si>
    <r>
      <rPr>
        <b/>
        <sz val="5"/>
        <rFont val="Calibri"/>
        <family val="2"/>
      </rPr>
      <t>Medición</t>
    </r>
  </si>
  <si>
    <r>
      <rPr>
        <b/>
        <sz val="5"/>
        <rFont val="Calibri"/>
        <family val="2"/>
      </rPr>
      <t>Lectura</t>
    </r>
  </si>
  <si>
    <r>
      <rPr>
        <b/>
        <sz val="5"/>
        <rFont val="Calibri"/>
        <family val="2"/>
      </rPr>
      <t>Volumen</t>
    </r>
  </si>
  <si>
    <r>
      <rPr>
        <b/>
        <sz val="5"/>
        <rFont val="Calibri"/>
        <family val="2"/>
      </rPr>
      <t>Resultados Analisis</t>
    </r>
  </si>
  <si>
    <r>
      <rPr>
        <b/>
        <sz val="5"/>
        <rFont val="Calibri"/>
        <family val="2"/>
      </rPr>
      <t>Aplicado en Terreno</t>
    </r>
  </si>
  <si>
    <r>
      <rPr>
        <b/>
        <sz val="5"/>
        <rFont val="Calibri"/>
        <family val="2"/>
      </rPr>
      <t>Superficie</t>
    </r>
  </si>
  <si>
    <r>
      <rPr>
        <b/>
        <sz val="5"/>
        <rFont val="Calibri"/>
        <family val="2"/>
      </rPr>
      <t>Sistema</t>
    </r>
  </si>
  <si>
    <r>
      <rPr>
        <b/>
        <sz val="5"/>
        <rFont val="Calibri"/>
        <family val="2"/>
      </rPr>
      <t>Aplicado en Terreno --&gt;  Kg/Ha/Dia</t>
    </r>
  </si>
  <si>
    <r>
      <rPr>
        <b/>
        <sz val="5"/>
        <rFont val="Calibri"/>
        <family val="2"/>
      </rPr>
      <t>en Terreno</t>
    </r>
  </si>
  <si>
    <r>
      <rPr>
        <b/>
        <sz val="5"/>
        <rFont val="Calibri"/>
        <family val="2"/>
      </rPr>
      <t>Caudalimetro</t>
    </r>
  </si>
  <si>
    <r>
      <rPr>
        <b/>
        <sz val="5"/>
        <rFont val="Calibri"/>
        <family val="2"/>
      </rPr>
      <t>Dispuesto</t>
    </r>
  </si>
  <si>
    <r>
      <rPr>
        <b/>
        <sz val="5"/>
        <rFont val="Calibri"/>
        <family val="2"/>
      </rPr>
      <t>Aceites y Grasas</t>
    </r>
  </si>
  <si>
    <r>
      <rPr>
        <b/>
        <sz val="5"/>
        <rFont val="Calibri"/>
        <family val="2"/>
      </rPr>
      <t>DBO5</t>
    </r>
  </si>
  <si>
    <r>
      <rPr>
        <b/>
        <sz val="5"/>
        <rFont val="Calibri"/>
        <family val="2"/>
      </rPr>
      <t>Detergentes SAAM</t>
    </r>
  </si>
  <si>
    <r>
      <rPr>
        <b/>
        <sz val="5"/>
        <rFont val="Calibri"/>
        <family val="2"/>
      </rPr>
      <t>Fenoles</t>
    </r>
  </si>
  <si>
    <r>
      <rPr>
        <b/>
        <sz val="5"/>
        <rFont val="Calibri"/>
        <family val="2"/>
      </rPr>
      <t>SSB</t>
    </r>
  </si>
  <si>
    <r>
      <rPr>
        <b/>
        <sz val="5"/>
        <rFont val="Calibri"/>
        <family val="2"/>
      </rPr>
      <t>SST</t>
    </r>
  </si>
  <si>
    <r>
      <rPr>
        <b/>
        <sz val="5"/>
        <rFont val="Calibri"/>
        <family val="2"/>
      </rPr>
      <t>Aplicación</t>
    </r>
  </si>
  <si>
    <r>
      <rPr>
        <b/>
        <sz val="5"/>
        <rFont val="Calibri"/>
        <family val="2"/>
      </rPr>
      <t>PH</t>
    </r>
  </si>
  <si>
    <r>
      <rPr>
        <b/>
        <sz val="5"/>
        <rFont val="Calibri"/>
        <family val="2"/>
      </rPr>
      <t>m3</t>
    </r>
  </si>
  <si>
    <r>
      <rPr>
        <b/>
        <sz val="5"/>
        <rFont val="Calibri"/>
        <family val="2"/>
      </rPr>
      <t>Max 45 m3</t>
    </r>
  </si>
  <si>
    <r>
      <rPr>
        <b/>
        <i/>
        <sz val="5"/>
        <rFont val="Calibri"/>
        <family val="2"/>
      </rPr>
      <t>mg/L</t>
    </r>
  </si>
  <si>
    <r>
      <rPr>
        <b/>
        <i/>
        <sz val="5"/>
        <rFont val="Calibri"/>
        <family val="2"/>
      </rPr>
      <t>Kg</t>
    </r>
  </si>
  <si>
    <r>
      <rPr>
        <b/>
        <i/>
        <sz val="5"/>
        <rFont val="Calibri"/>
        <family val="2"/>
      </rPr>
      <t>Micro Aspersion</t>
    </r>
  </si>
  <si>
    <r>
      <rPr>
        <b/>
        <sz val="5"/>
        <rFont val="Calibri"/>
        <family val="2"/>
      </rPr>
      <t>MAX</t>
    </r>
  </si>
  <si>
    <r>
      <rPr>
        <b/>
        <sz val="5"/>
        <rFont val="Calibri"/>
        <family val="2"/>
      </rPr>
      <t>MAX 112</t>
    </r>
  </si>
  <si>
    <r>
      <rPr>
        <sz val="5"/>
        <rFont val="Calibri"/>
        <family val="2"/>
      </rPr>
      <t>-</t>
    </r>
  </si>
  <si>
    <r>
      <rPr>
        <sz val="5"/>
        <rFont val="Calibri"/>
        <family val="2"/>
      </rPr>
      <t>Micro Aspersión</t>
    </r>
  </si>
  <si>
    <r>
      <rPr>
        <b/>
        <sz val="5"/>
        <rFont val="Calibri"/>
        <family val="2"/>
      </rPr>
      <t xml:space="preserve">Observaciones                            </t>
    </r>
    <r>
      <rPr>
        <sz val="5"/>
        <rFont val="Calibri"/>
        <family val="2"/>
      </rPr>
      <t>Mes</t>
    </r>
  </si>
  <si>
    <t>Sector</t>
  </si>
  <si>
    <t>RCA 102</t>
  </si>
  <si>
    <t>Especies RCA</t>
  </si>
  <si>
    <t xml:space="preserve">Especie </t>
  </si>
  <si>
    <t>Z1</t>
  </si>
  <si>
    <t xml:space="preserve">Manzanos </t>
  </si>
  <si>
    <t>Eucaliptus a plantar</t>
  </si>
  <si>
    <t>Z2</t>
  </si>
  <si>
    <t>Z3</t>
  </si>
  <si>
    <t>Z4</t>
  </si>
  <si>
    <t>Z5</t>
  </si>
  <si>
    <t>Z6</t>
  </si>
  <si>
    <t>Z7</t>
  </si>
  <si>
    <t>Cerezos plantados</t>
  </si>
  <si>
    <t>Z8</t>
  </si>
  <si>
    <t>Z9</t>
  </si>
  <si>
    <t>Z10</t>
  </si>
  <si>
    <t>Z11</t>
  </si>
  <si>
    <t>Z12</t>
  </si>
  <si>
    <t>2 Ha</t>
  </si>
  <si>
    <t>Registro de Control Caudalímetro - Disposición</t>
  </si>
  <si>
    <t>VIÑA CASAS PATRONALES S.A.</t>
  </si>
  <si>
    <t>Mes:</t>
  </si>
  <si>
    <t>Febrero 2020</t>
  </si>
  <si>
    <t>Aceite y Grasas</t>
  </si>
  <si>
    <t>DBO5</t>
  </si>
  <si>
    <t>Detergentes</t>
  </si>
  <si>
    <t>Fenoles</t>
  </si>
  <si>
    <t>SSB</t>
  </si>
  <si>
    <t>SST</t>
  </si>
  <si>
    <t>Temporada</t>
  </si>
  <si>
    <t>m3/dia</t>
  </si>
  <si>
    <t>Meses</t>
  </si>
  <si>
    <t>PH : 6-9</t>
  </si>
  <si>
    <t>Alta</t>
  </si>
  <si>
    <t>Marzo - Junio</t>
  </si>
  <si>
    <r>
      <rPr>
        <sz val="10"/>
        <rFont val="Calibri"/>
        <family val="2"/>
      </rPr>
      <t xml:space="preserve">Carga Maxima
</t>
    </r>
    <r>
      <rPr>
        <b/>
        <sz val="10"/>
        <rFont val="Calibri"/>
        <family val="2"/>
      </rPr>
      <t>Kg/Ha *dia</t>
    </r>
  </si>
  <si>
    <t>mg/L</t>
  </si>
  <si>
    <t>Baja</t>
  </si>
  <si>
    <t>Resto del Año</t>
  </si>
  <si>
    <t>Dia</t>
  </si>
  <si>
    <t>Medición</t>
  </si>
  <si>
    <t>Lectura</t>
  </si>
  <si>
    <t>Volumen</t>
  </si>
  <si>
    <t>Resultados Analisis</t>
  </si>
  <si>
    <t>Aplicado en Terreno</t>
  </si>
  <si>
    <t>Superficie</t>
  </si>
  <si>
    <t>Sistema</t>
  </si>
  <si>
    <t>Aplicado en Terreno --&gt;  Kg/Ha/Dia</t>
  </si>
  <si>
    <t>en Terreno</t>
  </si>
  <si>
    <t>Caudalimetro</t>
  </si>
  <si>
    <t>Dispuesto</t>
  </si>
  <si>
    <r>
      <rPr>
        <b/>
        <sz val="10"/>
        <rFont val="Calibri"/>
        <family val="2"/>
      </rPr>
      <t>Aceites y
Grasas</t>
    </r>
  </si>
  <si>
    <r>
      <rPr>
        <b/>
        <sz val="10"/>
        <rFont val="Calibri"/>
        <family val="2"/>
      </rPr>
      <t>Detergentes
SAAM</t>
    </r>
  </si>
  <si>
    <t>Aplicación</t>
  </si>
  <si>
    <t>PH</t>
  </si>
  <si>
    <t>m3</t>
  </si>
  <si>
    <t>Max 45 m3</t>
  </si>
  <si>
    <t>Kg</t>
  </si>
  <si>
    <t>Micro Aspersion</t>
  </si>
  <si>
    <t>MAX</t>
  </si>
  <si>
    <t>MAX 112</t>
  </si>
  <si>
    <t>-</t>
  </si>
  <si>
    <t>Micro Aspersión</t>
  </si>
  <si>
    <r>
      <rPr>
        <b/>
        <sz val="10"/>
        <rFont val="Calibri"/>
        <family val="2"/>
      </rPr>
      <t xml:space="preserve">Observaciones                              </t>
    </r>
    <r>
      <rPr>
        <sz val="10"/>
        <rFont val="Calibri"/>
        <family val="2"/>
      </rPr>
      <t>Mes</t>
    </r>
  </si>
  <si>
    <t>Marzo 2020</t>
  </si>
  <si>
    <r>
      <rPr>
        <sz val="11"/>
        <rFont val="Calibri"/>
        <family val="2"/>
      </rPr>
      <t xml:space="preserve">Carga Maxima
</t>
    </r>
    <r>
      <rPr>
        <b/>
        <sz val="11"/>
        <rFont val="Calibri"/>
        <family val="2"/>
      </rPr>
      <t>Kg/Ha *dia</t>
    </r>
  </si>
  <si>
    <r>
      <rPr>
        <b/>
        <sz val="11"/>
        <rFont val="Calibri"/>
        <family val="2"/>
      </rPr>
      <t>Aceites y
Grasas</t>
    </r>
  </si>
  <si>
    <r>
      <rPr>
        <b/>
        <sz val="11"/>
        <rFont val="Calibri"/>
        <family val="2"/>
      </rPr>
      <t>Detergentes
SAAM</t>
    </r>
  </si>
  <si>
    <t>Max 110 m3</t>
  </si>
  <si>
    <r>
      <rPr>
        <b/>
        <sz val="11"/>
        <rFont val="Calibri"/>
        <family val="2"/>
      </rPr>
      <t xml:space="preserve">Observaciones                              </t>
    </r>
    <r>
      <rPr>
        <sz val="11"/>
        <rFont val="Calibri"/>
        <family val="2"/>
      </rPr>
      <t>Mes</t>
    </r>
  </si>
  <si>
    <t>Abril 2020</t>
  </si>
  <si>
    <t>Mayo 2020</t>
  </si>
  <si>
    <t>Junio 2020</t>
  </si>
  <si>
    <t>Julio 2020</t>
  </si>
  <si>
    <t>Agosto 2020</t>
  </si>
  <si>
    <r>
      <rPr>
        <b/>
        <sz val="10"/>
        <rFont val="Calibri"/>
        <family val="2"/>
      </rPr>
      <t xml:space="preserve">servaciones                                    </t>
    </r>
    <r>
      <rPr>
        <sz val="10"/>
        <rFont val="Calibri"/>
        <family val="2"/>
      </rPr>
      <t>Mes</t>
    </r>
  </si>
  <si>
    <t>Septiembre 2020</t>
  </si>
  <si>
    <t>Octubre 2020</t>
  </si>
  <si>
    <t>Noviembre 2020</t>
  </si>
  <si>
    <t>Diciembre 2020</t>
  </si>
  <si>
    <t xml:space="preserve">Enero </t>
  </si>
  <si>
    <t xml:space="preserve">Febrero 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</si>
  <si>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</si>
  <si>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</si>
  <si>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</si>
  <si>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</si>
  <si>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</si>
  <si>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</si>
  <si>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</si>
  <si>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</si>
  <si>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</si>
  <si>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</si>
  <si>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Aceites y grasas Kg/dia</t>
  </si>
  <si>
    <t>Carga maxima vendimia Kg/dia</t>
  </si>
  <si>
    <t>Carga Maxima sin vedimia Kg/dia</t>
  </si>
  <si>
    <t>Detergentes (SAAM)</t>
  </si>
  <si>
    <t xml:space="preserve">Fenoles </t>
  </si>
  <si>
    <t>Solidos Suspendidos Biodegradables</t>
  </si>
  <si>
    <t>Solidos Suspendidos Totales</t>
  </si>
  <si>
    <t>Mg/l</t>
  </si>
  <si>
    <t xml:space="preserve">Notrogeno Total </t>
  </si>
  <si>
    <t>Cuadal maximo m3/dia  Sin Vendimia</t>
  </si>
  <si>
    <t>Parámetros RCA102/2014</t>
  </si>
  <si>
    <t>Carga 112Kg/ha/dia DBO5</t>
  </si>
  <si>
    <t>PROMEDIO</t>
  </si>
  <si>
    <t>Caudal m3/día</t>
  </si>
  <si>
    <t>NItrogeno Total mg/l</t>
  </si>
  <si>
    <t>Aceites y Grasas Kg /día</t>
  </si>
  <si>
    <t>DBO5 Kg /día</t>
  </si>
  <si>
    <t>Detergentes SAAM Kg /día</t>
  </si>
  <si>
    <t>Fenoles Kg /día</t>
  </si>
  <si>
    <t>SSB Kg /día</t>
  </si>
  <si>
    <t>SST Kg /día</t>
  </si>
  <si>
    <t>Año 2020</t>
  </si>
  <si>
    <t>Caudal maximo m3/dia  Vendimia (Marzo - Junio)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</si>
</sst>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00"/>
    <numFmt numFmtId="166" formatCode="0.0000"/>
    <numFmt numFmtId="172" formatCode="0.000000"/>
  </numFmts>
  <fonts count="52" x14ac:knownFonts="1">
    <font>
      <sz val="10"/>
      <color rgb="FF000000"/>
      <name val="Times New Roman"/>
      <charset val="204"/>
    </font>
    <font>
      <b/>
      <sz val="12.5"/>
      <name val="Arial"/>
    </font>
    <font>
      <sz val="9.5"/>
      <name val="Arial"/>
    </font>
    <font>
      <b/>
      <sz val="5.5"/>
      <name val="Arial"/>
    </font>
    <font>
      <b/>
      <sz val="8.5"/>
      <name val="Arial"/>
    </font>
    <font>
      <b/>
      <sz val="4.5"/>
      <name val="Calibri"/>
    </font>
    <font>
      <i/>
      <sz val="5"/>
      <name val="Calibri"/>
    </font>
    <font>
      <sz val="5.5"/>
      <color rgb="FF000000"/>
      <name val="Calibri"/>
      <family val="2"/>
    </font>
    <font>
      <sz val="4.5"/>
      <name val="Calibri"/>
    </font>
    <font>
      <i/>
      <sz val="4.5"/>
      <name val="Arial"/>
    </font>
    <font>
      <i/>
      <sz val="5.5"/>
      <color rgb="FF000000"/>
      <name val="Calibri"/>
      <family val="2"/>
    </font>
    <font>
      <i/>
      <sz val="4.5"/>
      <name val="Calibri"/>
    </font>
    <font>
      <b/>
      <sz val="5"/>
      <name val="Calibri"/>
    </font>
    <font>
      <b/>
      <i/>
      <sz val="5"/>
      <name val="Calibri"/>
    </font>
    <font>
      <sz val="5"/>
      <color rgb="FF000000"/>
      <name val="Calibri"/>
      <family val="2"/>
    </font>
    <font>
      <sz val="5"/>
      <name val="Calibri"/>
    </font>
    <font>
      <b/>
      <sz val="5"/>
      <color rgb="FF000000"/>
      <name val="Calibri"/>
      <family val="2"/>
    </font>
    <font>
      <b/>
      <sz val="12.5"/>
      <name val="Arial"/>
      <family val="2"/>
    </font>
    <font>
      <sz val="9.5"/>
      <name val="Arial"/>
      <family val="2"/>
    </font>
    <font>
      <b/>
      <sz val="5.5"/>
      <name val="Arial"/>
      <family val="2"/>
    </font>
    <font>
      <b/>
      <sz val="8.5"/>
      <name val="Arial"/>
      <family val="2"/>
    </font>
    <font>
      <b/>
      <sz val="4.5"/>
      <name val="Calibri"/>
      <family val="2"/>
    </font>
    <font>
      <i/>
      <sz val="5"/>
      <name val="Calibri"/>
      <family val="2"/>
    </font>
    <font>
      <sz val="4.5"/>
      <name val="Calibri"/>
      <family val="2"/>
    </font>
    <font>
      <i/>
      <sz val="4.5"/>
      <name val="Arial"/>
      <family val="2"/>
    </font>
    <font>
      <i/>
      <sz val="4.5"/>
      <name val="Calibri"/>
      <family val="2"/>
    </font>
    <font>
      <b/>
      <sz val="5"/>
      <name val="Calibri"/>
      <family val="2"/>
    </font>
    <font>
      <b/>
      <i/>
      <sz val="5"/>
      <name val="Calibri"/>
      <family val="2"/>
    </font>
    <font>
      <sz val="5"/>
      <name val="Calibri"/>
      <family val="2"/>
    </font>
    <font>
      <sz val="10"/>
      <color rgb="FF000000"/>
      <name val="Calibri"/>
      <family val="2"/>
    </font>
    <font>
      <sz val="10"/>
      <color rgb="FF000000"/>
      <name val="Times New Roman"/>
      <family val="1"/>
    </font>
    <font>
      <b/>
      <sz val="10"/>
      <name val="Arial"/>
      <family val="2"/>
    </font>
    <font>
      <sz val="10"/>
      <name val="Arial"/>
      <family val="2"/>
    </font>
    <font>
      <b/>
      <sz val="10"/>
      <name val="Calibri"/>
      <family val="2"/>
    </font>
    <font>
      <i/>
      <sz val="10"/>
      <name val="Calibri"/>
      <family val="2"/>
    </font>
    <font>
      <sz val="10"/>
      <name val="Calibri"/>
      <family val="2"/>
    </font>
    <font>
      <i/>
      <sz val="10"/>
      <name val="Arial"/>
      <family val="2"/>
    </font>
    <font>
      <i/>
      <sz val="10"/>
      <color rgb="FF000000"/>
      <name val="Calibri"/>
      <family val="2"/>
    </font>
    <font>
      <b/>
      <i/>
      <sz val="10"/>
      <name val="Calibri"/>
      <family val="2"/>
    </font>
    <font>
      <b/>
      <sz val="10"/>
      <color rgb="FF000000"/>
      <name val="Calibri"/>
      <family val="2"/>
    </font>
    <font>
      <b/>
      <sz val="11"/>
      <name val="Arial"/>
      <family val="2"/>
    </font>
    <font>
      <sz val="11"/>
      <color rgb="FF000000"/>
      <name val="Times New Roman"/>
      <family val="1"/>
    </font>
    <font>
      <sz val="11"/>
      <name val="Arial"/>
      <family val="2"/>
    </font>
    <font>
      <b/>
      <sz val="11"/>
      <name val="Calibri"/>
      <family val="2"/>
    </font>
    <font>
      <i/>
      <sz val="11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</font>
    <font>
      <i/>
      <sz val="11"/>
      <name val="Arial"/>
      <family val="2"/>
    </font>
    <font>
      <i/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color rgb="FF000000"/>
      <name val="Calibri"/>
      <family val="2"/>
    </font>
    <font>
      <sz val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2">
    <xf numFmtId="0" fontId="0" fillId="0" borderId="0" xfId="0" applyFill="1" applyBorder="1" applyAlignment="1">
      <alignment horizontal="left" vertical="top"/>
    </xf>
    <xf numFmtId="0" fontId="3" fillId="0" borderId="1" xfId="0" applyFont="1" applyFill="1" applyBorder="1" applyAlignment="1">
      <alignment horizontal="center" vertical="top" wrapText="1"/>
    </xf>
    <xf numFmtId="0" fontId="0" fillId="0" borderId="9" xfId="0" applyFill="1" applyBorder="1" applyAlignment="1">
      <alignment horizontal="left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 indent="1"/>
    </xf>
    <xf numFmtId="1" fontId="7" fillId="0" borderId="1" xfId="0" applyNumberFormat="1" applyFont="1" applyFill="1" applyBorder="1" applyAlignment="1">
      <alignment horizontal="center" vertical="top" shrinkToFit="1"/>
    </xf>
    <xf numFmtId="164" fontId="7" fillId="0" borderId="1" xfId="0" applyNumberFormat="1" applyFont="1" applyFill="1" applyBorder="1" applyAlignment="1">
      <alignment horizontal="center" vertical="top" shrinkToFit="1"/>
    </xf>
    <xf numFmtId="1" fontId="7" fillId="0" borderId="1" xfId="0" applyNumberFormat="1" applyFont="1" applyFill="1" applyBorder="1" applyAlignment="1">
      <alignment horizontal="left" vertical="top" indent="1" shrinkToFit="1"/>
    </xf>
    <xf numFmtId="0" fontId="8" fillId="0" borderId="1" xfId="0" applyFont="1" applyFill="1" applyBorder="1" applyAlignment="1">
      <alignment horizontal="center" vertical="top" wrapText="1"/>
    </xf>
    <xf numFmtId="2" fontId="7" fillId="0" borderId="1" xfId="0" applyNumberFormat="1" applyFont="1" applyFill="1" applyBorder="1" applyAlignment="1">
      <alignment horizontal="center" vertical="top" shrinkToFit="1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left" vertical="top" wrapText="1" indent="1"/>
    </xf>
    <xf numFmtId="1" fontId="10" fillId="0" borderId="1" xfId="0" applyNumberFormat="1" applyFont="1" applyFill="1" applyBorder="1" applyAlignment="1">
      <alignment horizontal="center" vertical="top" shrinkToFit="1"/>
    </xf>
    <xf numFmtId="0" fontId="12" fillId="0" borderId="1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top" wrapText="1" indent="1"/>
    </xf>
    <xf numFmtId="0" fontId="12" fillId="0" borderId="1" xfId="0" applyFont="1" applyFill="1" applyBorder="1" applyAlignment="1">
      <alignment horizontal="right" vertical="top" wrapText="1" indent="1"/>
    </xf>
    <xf numFmtId="0" fontId="13" fillId="0" borderId="1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left" vertical="top" wrapText="1" indent="1"/>
    </xf>
    <xf numFmtId="0" fontId="13" fillId="0" borderId="1" xfId="0" applyFont="1" applyFill="1" applyBorder="1" applyAlignment="1">
      <alignment horizontal="right" vertical="top" wrapText="1" indent="1"/>
    </xf>
    <xf numFmtId="1" fontId="14" fillId="0" borderId="1" xfId="0" applyNumberFormat="1" applyFont="1" applyFill="1" applyBorder="1" applyAlignment="1">
      <alignment horizontal="center" vertical="top" shrinkToFit="1"/>
    </xf>
    <xf numFmtId="164" fontId="14" fillId="0" borderId="1" xfId="0" applyNumberFormat="1" applyFont="1" applyFill="1" applyBorder="1" applyAlignment="1">
      <alignment horizontal="center" vertical="top" shrinkToFit="1"/>
    </xf>
    <xf numFmtId="2" fontId="14" fillId="0" borderId="1" xfId="0" applyNumberFormat="1" applyFont="1" applyFill="1" applyBorder="1" applyAlignment="1">
      <alignment horizontal="center" vertical="top" shrinkToFit="1"/>
    </xf>
    <xf numFmtId="165" fontId="14" fillId="0" borderId="1" xfId="0" applyNumberFormat="1" applyFont="1" applyFill="1" applyBorder="1" applyAlignment="1">
      <alignment horizontal="center" vertical="top" shrinkToFit="1"/>
    </xf>
    <xf numFmtId="1" fontId="14" fillId="0" borderId="1" xfId="0" applyNumberFormat="1" applyFont="1" applyFill="1" applyBorder="1" applyAlignment="1">
      <alignment horizontal="left" vertical="top" indent="1" shrinkToFit="1"/>
    </xf>
    <xf numFmtId="0" fontId="15" fillId="0" borderId="1" xfId="0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horizontal="right" vertical="top" wrapText="1" indent="1"/>
    </xf>
    <xf numFmtId="2" fontId="14" fillId="0" borderId="1" xfId="0" applyNumberFormat="1" applyFont="1" applyFill="1" applyBorder="1" applyAlignment="1">
      <alignment horizontal="right" vertical="top" indent="1" shrinkToFit="1"/>
    </xf>
    <xf numFmtId="166" fontId="14" fillId="0" borderId="1" xfId="0" applyNumberFormat="1" applyFont="1" applyFill="1" applyBorder="1" applyAlignment="1">
      <alignment horizontal="center" vertical="top" shrinkToFit="1"/>
    </xf>
    <xf numFmtId="1" fontId="16" fillId="0" borderId="1" xfId="0" applyNumberFormat="1" applyFont="1" applyFill="1" applyBorder="1" applyAlignment="1">
      <alignment horizontal="center" vertical="top" shrinkToFi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0" fillId="0" borderId="6" xfId="0" applyFill="1" applyBorder="1" applyAlignment="1">
      <alignment horizontal="left" wrapText="1"/>
    </xf>
    <xf numFmtId="0" fontId="0" fillId="0" borderId="7" xfId="0" applyFill="1" applyBorder="1" applyAlignment="1">
      <alignment horizontal="left" wrapText="1"/>
    </xf>
    <xf numFmtId="0" fontId="0" fillId="0" borderId="8" xfId="0" applyFill="1" applyBorder="1" applyAlignment="1">
      <alignment horizontal="left" wrapText="1"/>
    </xf>
    <xf numFmtId="0" fontId="0" fillId="0" borderId="10" xfId="0" applyFill="1" applyBorder="1" applyAlignment="1">
      <alignment horizontal="left" wrapText="1"/>
    </xf>
    <xf numFmtId="0" fontId="0" fillId="0" borderId="0" xfId="0" applyFill="1" applyBorder="1" applyAlignment="1">
      <alignment horizontal="left" wrapText="1"/>
    </xf>
    <xf numFmtId="0" fontId="0" fillId="0" borderId="11" xfId="0" applyFill="1" applyBorder="1" applyAlignment="1">
      <alignment horizontal="left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horizontal="left" vertical="top" wrapText="1" indent="2"/>
    </xf>
    <xf numFmtId="0" fontId="6" fillId="0" borderId="0" xfId="0" applyFont="1" applyFill="1" applyBorder="1" applyAlignment="1">
      <alignment horizontal="left" vertical="top" wrapText="1" indent="2"/>
    </xf>
    <xf numFmtId="0" fontId="6" fillId="0" borderId="11" xfId="0" applyFont="1" applyFill="1" applyBorder="1" applyAlignment="1">
      <alignment horizontal="left" vertical="top" wrapText="1" indent="2"/>
    </xf>
    <xf numFmtId="0" fontId="0" fillId="0" borderId="9" xfId="0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top" wrapText="1" indent="2"/>
    </xf>
    <xf numFmtId="0" fontId="8" fillId="0" borderId="4" xfId="0" applyFont="1" applyFill="1" applyBorder="1" applyAlignment="1">
      <alignment horizontal="left" vertical="top" wrapText="1" indent="2"/>
    </xf>
    <xf numFmtId="0" fontId="0" fillId="0" borderId="10" xfId="0" applyFill="1" applyBorder="1" applyAlignment="1">
      <alignment horizontal="left" vertical="center" wrapText="1"/>
    </xf>
    <xf numFmtId="0" fontId="0" fillId="0" borderId="11" xfId="0" applyFill="1" applyBorder="1" applyAlignment="1">
      <alignment horizontal="left" vertical="center" wrapText="1"/>
    </xf>
    <xf numFmtId="0" fontId="0" fillId="0" borderId="5" xfId="0" applyFill="1" applyBorder="1" applyAlignment="1">
      <alignment horizontal="left" vertical="top" wrapText="1"/>
    </xf>
    <xf numFmtId="0" fontId="0" fillId="0" borderId="12" xfId="0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 indent="2"/>
    </xf>
    <xf numFmtId="0" fontId="11" fillId="0" borderId="4" xfId="0" applyFont="1" applyFill="1" applyBorder="1" applyAlignment="1">
      <alignment horizontal="left" vertical="top" wrapText="1" indent="2"/>
    </xf>
    <xf numFmtId="0" fontId="0" fillId="0" borderId="13" xfId="0" applyFill="1" applyBorder="1" applyAlignment="1">
      <alignment horizontal="left" wrapText="1"/>
    </xf>
    <xf numFmtId="0" fontId="0" fillId="0" borderId="14" xfId="0" applyFill="1" applyBorder="1" applyAlignment="1">
      <alignment horizontal="left" wrapText="1"/>
    </xf>
    <xf numFmtId="0" fontId="0" fillId="0" borderId="15" xfId="0" applyFill="1" applyBorder="1" applyAlignment="1">
      <alignment horizontal="left" wrapText="1"/>
    </xf>
    <xf numFmtId="0" fontId="12" fillId="0" borderId="5" xfId="0" applyFont="1" applyFill="1" applyBorder="1" applyAlignment="1">
      <alignment horizontal="left" vertical="top" wrapText="1"/>
    </xf>
    <xf numFmtId="0" fontId="12" fillId="0" borderId="9" xfId="0" applyFont="1" applyFill="1" applyBorder="1" applyAlignment="1">
      <alignment horizontal="left" vertical="top" wrapText="1"/>
    </xf>
    <xf numFmtId="0" fontId="12" fillId="0" borderId="12" xfId="0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vertical="top" wrapText="1"/>
    </xf>
    <xf numFmtId="0" fontId="12" fillId="0" borderId="4" xfId="0" applyFont="1" applyFill="1" applyBorder="1" applyAlignment="1">
      <alignment horizontal="center" vertical="top" wrapText="1"/>
    </xf>
    <xf numFmtId="0" fontId="12" fillId="0" borderId="2" xfId="0" applyFont="1" applyFill="1" applyBorder="1" applyAlignment="1">
      <alignment horizontal="left" vertical="top" wrapText="1" indent="7"/>
    </xf>
    <xf numFmtId="0" fontId="12" fillId="0" borderId="3" xfId="0" applyFont="1" applyFill="1" applyBorder="1" applyAlignment="1">
      <alignment horizontal="left" vertical="top" wrapText="1" indent="7"/>
    </xf>
    <xf numFmtId="0" fontId="12" fillId="0" borderId="4" xfId="0" applyFont="1" applyFill="1" applyBorder="1" applyAlignment="1">
      <alignment horizontal="left" vertical="top" wrapText="1" indent="7"/>
    </xf>
    <xf numFmtId="0" fontId="0" fillId="0" borderId="2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  <xf numFmtId="0" fontId="29" fillId="2" borderId="16" xfId="0" applyFont="1" applyFill="1" applyBorder="1" applyAlignment="1">
      <alignment horizontal="center" vertical="center" wrapText="1"/>
    </xf>
    <xf numFmtId="0" fontId="29" fillId="2" borderId="17" xfId="0" applyFont="1" applyFill="1" applyBorder="1" applyAlignment="1">
      <alignment horizontal="center" vertical="center" wrapText="1"/>
    </xf>
    <xf numFmtId="0" fontId="29" fillId="0" borderId="18" xfId="0" applyFont="1" applyFill="1" applyBorder="1" applyAlignment="1">
      <alignment horizontal="center" vertical="center" wrapText="1"/>
    </xf>
    <xf numFmtId="0" fontId="29" fillId="0" borderId="19" xfId="0" applyFont="1" applyFill="1" applyBorder="1" applyAlignment="1">
      <alignment horizontal="center" vertical="center" wrapText="1"/>
    </xf>
    <xf numFmtId="0" fontId="29" fillId="0" borderId="20" xfId="0" applyFont="1" applyFill="1" applyBorder="1" applyAlignment="1">
      <alignment horizontal="center" vertical="center" wrapText="1"/>
    </xf>
    <xf numFmtId="0" fontId="29" fillId="0" borderId="21" xfId="0" applyFont="1" applyFill="1" applyBorder="1" applyAlignment="1">
      <alignment horizontal="center" vertical="center" wrapText="1"/>
    </xf>
    <xf numFmtId="0" fontId="29" fillId="0" borderId="18" xfId="0" applyFont="1" applyFill="1" applyBorder="1" applyAlignment="1">
      <alignment horizontal="center" vertical="center" wrapText="1"/>
    </xf>
    <xf numFmtId="1" fontId="0" fillId="0" borderId="0" xfId="0" applyNumberFormat="1" applyFill="1" applyBorder="1" applyAlignment="1">
      <alignment horizontal="left" vertical="top"/>
    </xf>
    <xf numFmtId="0" fontId="27" fillId="0" borderId="1" xfId="0" applyFont="1" applyFill="1" applyBorder="1" applyAlignment="1">
      <alignment horizontal="center" vertical="top" wrapText="1"/>
    </xf>
    <xf numFmtId="172" fontId="14" fillId="0" borderId="1" xfId="0" applyNumberFormat="1" applyFont="1" applyFill="1" applyBorder="1" applyAlignment="1">
      <alignment horizontal="center" vertical="top" shrinkToFit="1"/>
    </xf>
    <xf numFmtId="0" fontId="31" fillId="0" borderId="2" xfId="0" applyFont="1" applyBorder="1" applyAlignment="1">
      <alignment horizontal="center" vertical="top" wrapText="1"/>
    </xf>
    <xf numFmtId="0" fontId="31" fillId="0" borderId="3" xfId="0" applyFont="1" applyBorder="1" applyAlignment="1">
      <alignment horizontal="center" vertical="top" wrapText="1"/>
    </xf>
    <xf numFmtId="0" fontId="31" fillId="0" borderId="4" xfId="0" applyFont="1" applyBorder="1" applyAlignment="1">
      <alignment horizontal="center" vertical="top" wrapText="1"/>
    </xf>
    <xf numFmtId="0" fontId="30" fillId="0" borderId="0" xfId="0" applyFont="1" applyFill="1" applyBorder="1" applyAlignment="1">
      <alignment horizontal="left" vertical="top"/>
    </xf>
    <xf numFmtId="0" fontId="32" fillId="0" borderId="2" xfId="0" applyFont="1" applyBorder="1" applyAlignment="1">
      <alignment horizontal="center" vertical="top" wrapText="1"/>
    </xf>
    <xf numFmtId="0" fontId="32" fillId="0" borderId="3" xfId="0" applyFont="1" applyBorder="1" applyAlignment="1">
      <alignment horizontal="center" vertical="top" wrapText="1"/>
    </xf>
    <xf numFmtId="0" fontId="32" fillId="0" borderId="4" xfId="0" applyFont="1" applyBorder="1" applyAlignment="1">
      <alignment horizontal="center" vertical="top" wrapText="1"/>
    </xf>
    <xf numFmtId="0" fontId="31" fillId="0" borderId="1" xfId="0" applyFont="1" applyBorder="1" applyAlignment="1">
      <alignment horizontal="center" vertical="top" wrapText="1"/>
    </xf>
    <xf numFmtId="0" fontId="30" fillId="0" borderId="6" xfId="0" applyFont="1" applyBorder="1" applyAlignment="1">
      <alignment horizontal="left" wrapText="1"/>
    </xf>
    <xf numFmtId="0" fontId="30" fillId="0" borderId="7" xfId="0" applyFont="1" applyBorder="1" applyAlignment="1">
      <alignment horizontal="left" wrapText="1"/>
    </xf>
    <xf numFmtId="0" fontId="30" fillId="0" borderId="8" xfId="0" applyFont="1" applyBorder="1" applyAlignment="1">
      <alignment horizontal="left" wrapText="1"/>
    </xf>
    <xf numFmtId="0" fontId="30" fillId="0" borderId="10" xfId="0" applyFont="1" applyBorder="1" applyAlignment="1">
      <alignment horizontal="left" wrapText="1"/>
    </xf>
    <xf numFmtId="0" fontId="30" fillId="0" borderId="0" xfId="0" applyFont="1" applyAlignment="1">
      <alignment horizontal="left" wrapText="1"/>
    </xf>
    <xf numFmtId="0" fontId="30" fillId="0" borderId="11" xfId="0" applyFont="1" applyBorder="1" applyAlignment="1">
      <alignment horizontal="left" wrapText="1"/>
    </xf>
    <xf numFmtId="0" fontId="33" fillId="0" borderId="1" xfId="0" applyFont="1" applyBorder="1" applyAlignment="1">
      <alignment horizontal="center" vertical="top" wrapText="1"/>
    </xf>
    <xf numFmtId="0" fontId="33" fillId="0" borderId="1" xfId="0" applyFont="1" applyBorder="1" applyAlignment="1">
      <alignment horizontal="left" vertical="top" wrapText="1" indent="1"/>
    </xf>
    <xf numFmtId="0" fontId="33" fillId="0" borderId="1" xfId="0" applyFont="1" applyBorder="1" applyAlignment="1">
      <alignment horizontal="right" vertical="top" wrapText="1" indent="1"/>
    </xf>
    <xf numFmtId="0" fontId="30" fillId="0" borderId="9" xfId="0" applyFont="1" applyBorder="1" applyAlignment="1">
      <alignment horizontal="left" wrapText="1"/>
    </xf>
    <xf numFmtId="0" fontId="33" fillId="0" borderId="2" xfId="0" applyFont="1" applyBorder="1" applyAlignment="1">
      <alignment horizontal="center" vertical="top" wrapText="1"/>
    </xf>
    <xf numFmtId="0" fontId="33" fillId="0" borderId="4" xfId="0" applyFont="1" applyBorder="1" applyAlignment="1">
      <alignment horizontal="center" vertical="top" wrapText="1"/>
    </xf>
    <xf numFmtId="0" fontId="34" fillId="0" borderId="10" xfId="0" applyFont="1" applyBorder="1" applyAlignment="1">
      <alignment horizontal="left" vertical="top" wrapText="1" indent="2"/>
    </xf>
    <xf numFmtId="0" fontId="34" fillId="0" borderId="0" xfId="0" applyFont="1" applyAlignment="1">
      <alignment horizontal="left" vertical="top" wrapText="1" indent="2"/>
    </xf>
    <xf numFmtId="0" fontId="34" fillId="0" borderId="11" xfId="0" applyFont="1" applyBorder="1" applyAlignment="1">
      <alignment horizontal="left" vertical="top" wrapText="1" indent="2"/>
    </xf>
    <xf numFmtId="1" fontId="29" fillId="0" borderId="1" xfId="0" applyNumberFormat="1" applyFont="1" applyBorder="1" applyAlignment="1">
      <alignment horizontal="center" vertical="top" shrinkToFit="1"/>
    </xf>
    <xf numFmtId="1" fontId="29" fillId="0" borderId="1" xfId="0" applyNumberFormat="1" applyFont="1" applyBorder="1" applyAlignment="1">
      <alignment horizontal="left" vertical="top" indent="1" shrinkToFit="1"/>
    </xf>
    <xf numFmtId="164" fontId="29" fillId="0" borderId="1" xfId="0" applyNumberFormat="1" applyFont="1" applyBorder="1" applyAlignment="1">
      <alignment horizontal="center" vertical="top" shrinkToFit="1"/>
    </xf>
    <xf numFmtId="1" fontId="29" fillId="0" borderId="1" xfId="0" applyNumberFormat="1" applyFont="1" applyBorder="1" applyAlignment="1">
      <alignment horizontal="right" vertical="top" indent="1" shrinkToFit="1"/>
    </xf>
    <xf numFmtId="0" fontId="30" fillId="0" borderId="9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center" vertical="top" wrapText="1"/>
    </xf>
    <xf numFmtId="0" fontId="35" fillId="0" borderId="2" xfId="0" applyFont="1" applyBorder="1" applyAlignment="1">
      <alignment horizontal="left" vertical="top" wrapText="1" indent="2"/>
    </xf>
    <xf numFmtId="0" fontId="35" fillId="0" borderId="4" xfId="0" applyFont="1" applyBorder="1" applyAlignment="1">
      <alignment horizontal="left" vertical="top" wrapText="1" indent="2"/>
    </xf>
    <xf numFmtId="0" fontId="30" fillId="0" borderId="10" xfId="0" applyFont="1" applyBorder="1" applyAlignment="1">
      <alignment horizontal="left" vertical="center" wrapText="1"/>
    </xf>
    <xf numFmtId="0" fontId="30" fillId="0" borderId="11" xfId="0" applyFont="1" applyBorder="1" applyAlignment="1">
      <alignment horizontal="left" vertical="center" wrapText="1"/>
    </xf>
    <xf numFmtId="0" fontId="30" fillId="0" borderId="5" xfId="0" applyFont="1" applyBorder="1" applyAlignment="1">
      <alignment horizontal="left" vertical="top" wrapText="1"/>
    </xf>
    <xf numFmtId="2" fontId="29" fillId="0" borderId="1" xfId="0" applyNumberFormat="1" applyFont="1" applyBorder="1" applyAlignment="1">
      <alignment horizontal="center" vertical="top" shrinkToFit="1"/>
    </xf>
    <xf numFmtId="2" fontId="29" fillId="0" borderId="1" xfId="0" applyNumberFormat="1" applyFont="1" applyBorder="1" applyAlignment="1">
      <alignment horizontal="left" vertical="top" indent="1" shrinkToFit="1"/>
    </xf>
    <xf numFmtId="2" fontId="29" fillId="0" borderId="1" xfId="0" applyNumberFormat="1" applyFont="1" applyBorder="1" applyAlignment="1">
      <alignment horizontal="right" vertical="top" indent="1" shrinkToFit="1"/>
    </xf>
    <xf numFmtId="0" fontId="36" fillId="0" borderId="1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left" vertical="top" wrapText="1" indent="1"/>
    </xf>
    <xf numFmtId="0" fontId="36" fillId="0" borderId="1" xfId="0" applyFont="1" applyBorder="1" applyAlignment="1">
      <alignment horizontal="right" vertical="top" wrapText="1" indent="1"/>
    </xf>
    <xf numFmtId="1" fontId="37" fillId="0" borderId="1" xfId="0" applyNumberFormat="1" applyFont="1" applyBorder="1" applyAlignment="1">
      <alignment horizontal="center" vertical="top" shrinkToFit="1"/>
    </xf>
    <xf numFmtId="0" fontId="34" fillId="0" borderId="2" xfId="0" applyFont="1" applyBorder="1" applyAlignment="1">
      <alignment horizontal="left" vertical="top" wrapText="1" indent="2"/>
    </xf>
    <xf numFmtId="0" fontId="34" fillId="0" borderId="4" xfId="0" applyFont="1" applyBorder="1" applyAlignment="1">
      <alignment horizontal="left" vertical="top" wrapText="1" indent="2"/>
    </xf>
    <xf numFmtId="0" fontId="30" fillId="0" borderId="12" xfId="0" applyFont="1" applyBorder="1" applyAlignment="1">
      <alignment horizontal="left" vertical="top" wrapText="1"/>
    </xf>
    <xf numFmtId="0" fontId="30" fillId="0" borderId="13" xfId="0" applyFont="1" applyBorder="1" applyAlignment="1">
      <alignment horizontal="left" wrapText="1"/>
    </xf>
    <xf numFmtId="0" fontId="30" fillId="0" borderId="14" xfId="0" applyFont="1" applyBorder="1" applyAlignment="1">
      <alignment horizontal="left" wrapText="1"/>
    </xf>
    <xf numFmtId="0" fontId="33" fillId="0" borderId="5" xfId="0" applyFont="1" applyBorder="1" applyAlignment="1">
      <alignment horizontal="left" vertical="center" wrapText="1"/>
    </xf>
    <xf numFmtId="0" fontId="33" fillId="0" borderId="3" xfId="0" applyFont="1" applyBorder="1" applyAlignment="1">
      <alignment horizontal="center" vertical="top" wrapText="1"/>
    </xf>
    <xf numFmtId="0" fontId="33" fillId="0" borderId="2" xfId="0" applyFont="1" applyBorder="1" applyAlignment="1">
      <alignment horizontal="left" vertical="top" wrapText="1" indent="7"/>
    </xf>
    <xf numFmtId="0" fontId="33" fillId="0" borderId="3" xfId="0" applyFont="1" applyBorder="1" applyAlignment="1">
      <alignment horizontal="left" vertical="top" wrapText="1" indent="7"/>
    </xf>
    <xf numFmtId="0" fontId="33" fillId="0" borderId="4" xfId="0" applyFont="1" applyBorder="1" applyAlignment="1">
      <alignment horizontal="left" vertical="top" wrapText="1" indent="7"/>
    </xf>
    <xf numFmtId="0" fontId="33" fillId="0" borderId="9" xfId="0" applyFont="1" applyBorder="1" applyAlignment="1">
      <alignment horizontal="left" vertical="center" wrapText="1"/>
    </xf>
    <xf numFmtId="0" fontId="30" fillId="0" borderId="1" xfId="0" applyFont="1" applyBorder="1" applyAlignment="1">
      <alignment horizontal="left" vertical="top" wrapText="1" indent="1"/>
    </xf>
    <xf numFmtId="0" fontId="30" fillId="0" borderId="1" xfId="0" applyFont="1" applyBorder="1" applyAlignment="1">
      <alignment horizontal="center" vertical="top" wrapText="1"/>
    </xf>
    <xf numFmtId="0" fontId="33" fillId="0" borderId="12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top" wrapText="1"/>
    </xf>
    <xf numFmtId="0" fontId="38" fillId="0" borderId="1" xfId="0" applyFont="1" applyBorder="1" applyAlignment="1">
      <alignment horizontal="left" vertical="top" wrapText="1" indent="1"/>
    </xf>
    <xf numFmtId="0" fontId="38" fillId="0" borderId="1" xfId="0" applyFont="1" applyBorder="1" applyAlignment="1">
      <alignment horizontal="right" vertical="top" wrapText="1" indent="1"/>
    </xf>
    <xf numFmtId="165" fontId="29" fillId="0" borderId="1" xfId="0" applyNumberFormat="1" applyFont="1" applyBorder="1" applyAlignment="1">
      <alignment horizontal="center" vertical="top" shrinkToFit="1"/>
    </xf>
    <xf numFmtId="0" fontId="35" fillId="0" borderId="1" xfId="0" applyFont="1" applyBorder="1" applyAlignment="1">
      <alignment horizontal="left" vertical="top" wrapText="1" indent="2"/>
    </xf>
    <xf numFmtId="0" fontId="35" fillId="0" borderId="1" xfId="0" applyFont="1" applyBorder="1" applyAlignment="1">
      <alignment horizontal="right" vertical="top" wrapText="1" indent="1"/>
    </xf>
    <xf numFmtId="0" fontId="30" fillId="0" borderId="1" xfId="0" applyFont="1" applyBorder="1" applyAlignment="1">
      <alignment horizontal="left" wrapText="1"/>
    </xf>
    <xf numFmtId="0" fontId="30" fillId="0" borderId="2" xfId="0" applyFont="1" applyBorder="1" applyAlignment="1">
      <alignment horizontal="left" vertical="top" wrapText="1"/>
    </xf>
    <xf numFmtId="0" fontId="30" fillId="0" borderId="3" xfId="0" applyFont="1" applyBorder="1" applyAlignment="1">
      <alignment horizontal="left" vertical="top" wrapText="1"/>
    </xf>
    <xf numFmtId="0" fontId="30" fillId="0" borderId="4" xfId="0" applyFont="1" applyBorder="1" applyAlignment="1">
      <alignment horizontal="left" vertical="top" wrapText="1"/>
    </xf>
    <xf numFmtId="1" fontId="39" fillId="0" borderId="1" xfId="0" applyNumberFormat="1" applyFont="1" applyBorder="1" applyAlignment="1">
      <alignment horizontal="center" vertical="top" shrinkToFit="1"/>
    </xf>
    <xf numFmtId="0" fontId="30" fillId="0" borderId="2" xfId="0" applyFont="1" applyBorder="1" applyAlignment="1">
      <alignment horizontal="left" wrapText="1"/>
    </xf>
    <xf numFmtId="0" fontId="30" fillId="0" borderId="3" xfId="0" applyFont="1" applyBorder="1" applyAlignment="1">
      <alignment horizontal="left" wrapText="1"/>
    </xf>
    <xf numFmtId="0" fontId="30" fillId="0" borderId="4" xfId="0" applyFont="1" applyBorder="1" applyAlignment="1">
      <alignment horizontal="left" wrapText="1"/>
    </xf>
    <xf numFmtId="1" fontId="29" fillId="0" borderId="1" xfId="0" applyNumberFormat="1" applyFont="1" applyBorder="1" applyAlignment="1">
      <alignment horizontal="center" vertical="center" shrinkToFit="1"/>
    </xf>
    <xf numFmtId="164" fontId="29" fillId="0" borderId="1" xfId="0" applyNumberFormat="1" applyFont="1" applyBorder="1" applyAlignment="1">
      <alignment horizontal="center" vertical="center" shrinkToFit="1"/>
    </xf>
    <xf numFmtId="2" fontId="29" fillId="0" borderId="1" xfId="0" applyNumberFormat="1" applyFont="1" applyBorder="1" applyAlignment="1">
      <alignment horizontal="center" vertical="center" shrinkToFit="1"/>
    </xf>
    <xf numFmtId="165" fontId="29" fillId="0" borderId="1" xfId="0" applyNumberFormat="1" applyFont="1" applyBorder="1" applyAlignment="1">
      <alignment horizontal="center" vertical="center" shrinkToFit="1"/>
    </xf>
    <xf numFmtId="1" fontId="29" fillId="0" borderId="1" xfId="0" applyNumberFormat="1" applyFont="1" applyBorder="1" applyAlignment="1">
      <alignment horizontal="right" vertical="center" shrinkToFit="1"/>
    </xf>
    <xf numFmtId="0" fontId="35" fillId="0" borderId="1" xfId="0" applyFont="1" applyBorder="1" applyAlignment="1">
      <alignment horizontal="center" vertical="center" wrapText="1"/>
    </xf>
    <xf numFmtId="166" fontId="29" fillId="0" borderId="1" xfId="0" applyNumberFormat="1" applyFont="1" applyBorder="1" applyAlignment="1">
      <alignment horizontal="center" vertical="center" shrinkToFit="1"/>
    </xf>
    <xf numFmtId="0" fontId="35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right" vertical="center" wrapText="1"/>
    </xf>
    <xf numFmtId="0" fontId="40" fillId="0" borderId="2" xfId="0" applyFont="1" applyBorder="1" applyAlignment="1">
      <alignment horizontal="center" vertical="top" wrapText="1"/>
    </xf>
    <xf numFmtId="0" fontId="40" fillId="0" borderId="3" xfId="0" applyFont="1" applyBorder="1" applyAlignment="1">
      <alignment horizontal="center" vertical="top" wrapText="1"/>
    </xf>
    <xf numFmtId="0" fontId="40" fillId="0" borderId="4" xfId="0" applyFont="1" applyBorder="1" applyAlignment="1">
      <alignment horizontal="center" vertical="top" wrapText="1"/>
    </xf>
    <xf numFmtId="0" fontId="41" fillId="0" borderId="0" xfId="0" applyFont="1" applyFill="1" applyBorder="1" applyAlignment="1">
      <alignment horizontal="left" vertical="top"/>
    </xf>
    <xf numFmtId="0" fontId="42" fillId="0" borderId="2" xfId="0" applyFont="1" applyBorder="1" applyAlignment="1">
      <alignment horizontal="center" vertical="top" wrapText="1"/>
    </xf>
    <xf numFmtId="0" fontId="42" fillId="0" borderId="3" xfId="0" applyFont="1" applyBorder="1" applyAlignment="1">
      <alignment horizontal="center" vertical="top" wrapText="1"/>
    </xf>
    <xf numFmtId="0" fontId="42" fillId="0" borderId="4" xfId="0" applyFont="1" applyBorder="1" applyAlignment="1">
      <alignment horizontal="center" vertical="top" wrapText="1"/>
    </xf>
    <xf numFmtId="0" fontId="40" fillId="0" borderId="1" xfId="0" applyFont="1" applyBorder="1" applyAlignment="1">
      <alignment horizontal="center" vertical="top" wrapText="1"/>
    </xf>
    <xf numFmtId="0" fontId="41" fillId="0" borderId="6" xfId="0" applyFont="1" applyBorder="1" applyAlignment="1">
      <alignment horizontal="left" wrapText="1"/>
    </xf>
    <xf numFmtId="0" fontId="41" fillId="0" borderId="7" xfId="0" applyFont="1" applyBorder="1" applyAlignment="1">
      <alignment horizontal="left" wrapText="1"/>
    </xf>
    <xf numFmtId="0" fontId="41" fillId="0" borderId="8" xfId="0" applyFont="1" applyBorder="1" applyAlignment="1">
      <alignment horizontal="left" wrapText="1"/>
    </xf>
    <xf numFmtId="0" fontId="41" fillId="0" borderId="10" xfId="0" applyFont="1" applyBorder="1" applyAlignment="1">
      <alignment horizontal="left" wrapText="1"/>
    </xf>
    <xf numFmtId="0" fontId="41" fillId="0" borderId="0" xfId="0" applyFont="1" applyAlignment="1">
      <alignment horizontal="left" wrapText="1"/>
    </xf>
    <xf numFmtId="0" fontId="41" fillId="0" borderId="11" xfId="0" applyFont="1" applyBorder="1" applyAlignment="1">
      <alignment horizontal="left" wrapText="1"/>
    </xf>
    <xf numFmtId="0" fontId="43" fillId="0" borderId="1" xfId="0" applyFont="1" applyBorder="1" applyAlignment="1">
      <alignment horizontal="center" vertical="top" wrapText="1"/>
    </xf>
    <xf numFmtId="0" fontId="43" fillId="0" borderId="1" xfId="0" applyFont="1" applyBorder="1" applyAlignment="1">
      <alignment horizontal="left" vertical="top" wrapText="1" indent="1"/>
    </xf>
    <xf numFmtId="0" fontId="43" fillId="0" borderId="1" xfId="0" applyFont="1" applyBorder="1" applyAlignment="1">
      <alignment horizontal="right" vertical="top" wrapText="1" indent="1"/>
    </xf>
    <xf numFmtId="0" fontId="41" fillId="0" borderId="9" xfId="0" applyFont="1" applyBorder="1" applyAlignment="1">
      <alignment horizontal="left" wrapText="1"/>
    </xf>
    <xf numFmtId="0" fontId="43" fillId="0" borderId="2" xfId="0" applyFont="1" applyBorder="1" applyAlignment="1">
      <alignment horizontal="center" vertical="top" wrapText="1"/>
    </xf>
    <xf numFmtId="0" fontId="43" fillId="0" borderId="4" xfId="0" applyFont="1" applyBorder="1" applyAlignment="1">
      <alignment horizontal="center" vertical="top" wrapText="1"/>
    </xf>
    <xf numFmtId="0" fontId="44" fillId="0" borderId="10" xfId="0" applyFont="1" applyBorder="1" applyAlignment="1">
      <alignment horizontal="left" vertical="top" wrapText="1" indent="2"/>
    </xf>
    <xf numFmtId="0" fontId="44" fillId="0" borderId="0" xfId="0" applyFont="1" applyAlignment="1">
      <alignment horizontal="left" vertical="top" wrapText="1" indent="2"/>
    </xf>
    <xf numFmtId="0" fontId="44" fillId="0" borderId="11" xfId="0" applyFont="1" applyBorder="1" applyAlignment="1">
      <alignment horizontal="left" vertical="top" wrapText="1" indent="2"/>
    </xf>
    <xf numFmtId="1" fontId="45" fillId="0" borderId="1" xfId="0" applyNumberFormat="1" applyFont="1" applyBorder="1" applyAlignment="1">
      <alignment horizontal="center" vertical="top" shrinkToFit="1"/>
    </xf>
    <xf numFmtId="1" fontId="45" fillId="0" borderId="1" xfId="0" applyNumberFormat="1" applyFont="1" applyBorder="1" applyAlignment="1">
      <alignment horizontal="left" vertical="top" indent="1" shrinkToFit="1"/>
    </xf>
    <xf numFmtId="164" fontId="45" fillId="0" borderId="1" xfId="0" applyNumberFormat="1" applyFont="1" applyBorder="1" applyAlignment="1">
      <alignment horizontal="center" vertical="top" shrinkToFit="1"/>
    </xf>
    <xf numFmtId="1" fontId="45" fillId="0" borderId="1" xfId="0" applyNumberFormat="1" applyFont="1" applyBorder="1" applyAlignment="1">
      <alignment horizontal="right" vertical="top" indent="1" shrinkToFit="1"/>
    </xf>
    <xf numFmtId="0" fontId="41" fillId="0" borderId="9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top" wrapText="1"/>
    </xf>
    <xf numFmtId="0" fontId="46" fillId="0" borderId="2" xfId="0" applyFont="1" applyBorder="1" applyAlignment="1">
      <alignment horizontal="left" vertical="top" wrapText="1" indent="2"/>
    </xf>
    <xf numFmtId="0" fontId="46" fillId="0" borderId="4" xfId="0" applyFont="1" applyBorder="1" applyAlignment="1">
      <alignment horizontal="left" vertical="top" wrapText="1" indent="2"/>
    </xf>
    <xf numFmtId="0" fontId="41" fillId="0" borderId="10" xfId="0" applyFont="1" applyBorder="1" applyAlignment="1">
      <alignment horizontal="left" vertical="center" wrapText="1"/>
    </xf>
    <xf numFmtId="0" fontId="41" fillId="0" borderId="11" xfId="0" applyFont="1" applyBorder="1" applyAlignment="1">
      <alignment horizontal="left" vertical="center" wrapText="1"/>
    </xf>
    <xf numFmtId="0" fontId="41" fillId="0" borderId="5" xfId="0" applyFont="1" applyBorder="1" applyAlignment="1">
      <alignment horizontal="left" vertical="top" wrapText="1"/>
    </xf>
    <xf numFmtId="2" fontId="45" fillId="0" borderId="1" xfId="0" applyNumberFormat="1" applyFont="1" applyBorder="1" applyAlignment="1">
      <alignment horizontal="center" vertical="top" shrinkToFit="1"/>
    </xf>
    <xf numFmtId="2" fontId="45" fillId="0" borderId="1" xfId="0" applyNumberFormat="1" applyFont="1" applyBorder="1" applyAlignment="1">
      <alignment horizontal="left" vertical="top" indent="1" shrinkToFit="1"/>
    </xf>
    <xf numFmtId="2" fontId="45" fillId="0" borderId="1" xfId="0" applyNumberFormat="1" applyFont="1" applyBorder="1" applyAlignment="1">
      <alignment horizontal="right" vertical="top" indent="1" shrinkToFit="1"/>
    </xf>
    <xf numFmtId="0" fontId="47" fillId="0" borderId="1" xfId="0" applyFont="1" applyBorder="1" applyAlignment="1">
      <alignment horizontal="center" vertical="top" wrapText="1"/>
    </xf>
    <xf numFmtId="0" fontId="47" fillId="0" borderId="1" xfId="0" applyFont="1" applyBorder="1" applyAlignment="1">
      <alignment horizontal="left" vertical="top" wrapText="1" indent="1"/>
    </xf>
    <xf numFmtId="0" fontId="47" fillId="0" borderId="1" xfId="0" applyFont="1" applyBorder="1" applyAlignment="1">
      <alignment horizontal="right" vertical="top" wrapText="1" indent="1"/>
    </xf>
    <xf numFmtId="1" fontId="48" fillId="0" borderId="1" xfId="0" applyNumberFormat="1" applyFont="1" applyBorder="1" applyAlignment="1">
      <alignment horizontal="center" vertical="top" shrinkToFit="1"/>
    </xf>
    <xf numFmtId="0" fontId="44" fillId="0" borderId="2" xfId="0" applyFont="1" applyBorder="1" applyAlignment="1">
      <alignment horizontal="left" vertical="top" wrapText="1" indent="2"/>
    </xf>
    <xf numFmtId="0" fontId="44" fillId="0" borderId="4" xfId="0" applyFont="1" applyBorder="1" applyAlignment="1">
      <alignment horizontal="left" vertical="top" wrapText="1" indent="2"/>
    </xf>
    <xf numFmtId="0" fontId="41" fillId="0" borderId="12" xfId="0" applyFont="1" applyBorder="1" applyAlignment="1">
      <alignment horizontal="left" vertical="top" wrapText="1"/>
    </xf>
    <xf numFmtId="0" fontId="41" fillId="0" borderId="13" xfId="0" applyFont="1" applyBorder="1" applyAlignment="1">
      <alignment horizontal="left" wrapText="1"/>
    </xf>
    <xf numFmtId="0" fontId="41" fillId="0" borderId="14" xfId="0" applyFont="1" applyBorder="1" applyAlignment="1">
      <alignment horizontal="left" wrapText="1"/>
    </xf>
    <xf numFmtId="0" fontId="43" fillId="0" borderId="5" xfId="0" applyFont="1" applyBorder="1" applyAlignment="1">
      <alignment horizontal="left" vertical="center" wrapText="1"/>
    </xf>
    <xf numFmtId="0" fontId="43" fillId="0" borderId="3" xfId="0" applyFont="1" applyBorder="1" applyAlignment="1">
      <alignment horizontal="center" vertical="top" wrapText="1"/>
    </xf>
    <xf numFmtId="0" fontId="43" fillId="0" borderId="2" xfId="0" applyFont="1" applyBorder="1" applyAlignment="1">
      <alignment horizontal="left" vertical="top" wrapText="1" indent="7"/>
    </xf>
    <xf numFmtId="0" fontId="43" fillId="0" borderId="3" xfId="0" applyFont="1" applyBorder="1" applyAlignment="1">
      <alignment horizontal="left" vertical="top" wrapText="1" indent="7"/>
    </xf>
    <xf numFmtId="0" fontId="43" fillId="0" borderId="4" xfId="0" applyFont="1" applyBorder="1" applyAlignment="1">
      <alignment horizontal="left" vertical="top" wrapText="1" indent="7"/>
    </xf>
    <xf numFmtId="0" fontId="43" fillId="0" borderId="9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 wrapText="1" indent="1"/>
    </xf>
    <xf numFmtId="0" fontId="41" fillId="0" borderId="1" xfId="0" applyFont="1" applyBorder="1" applyAlignment="1">
      <alignment horizontal="center" vertical="top" wrapText="1"/>
    </xf>
    <xf numFmtId="0" fontId="43" fillId="0" borderId="12" xfId="0" applyFont="1" applyBorder="1" applyAlignment="1">
      <alignment horizontal="left" vertical="center" wrapText="1"/>
    </xf>
    <xf numFmtId="0" fontId="49" fillId="0" borderId="1" xfId="0" applyFont="1" applyBorder="1" applyAlignment="1">
      <alignment horizontal="center" vertical="top" wrapText="1"/>
    </xf>
    <xf numFmtId="0" fontId="49" fillId="0" borderId="1" xfId="0" applyFont="1" applyBorder="1" applyAlignment="1">
      <alignment horizontal="left" vertical="top" wrapText="1" indent="1"/>
    </xf>
    <xf numFmtId="0" fontId="49" fillId="0" borderId="1" xfId="0" applyFont="1" applyBorder="1" applyAlignment="1">
      <alignment horizontal="right" vertical="top" wrapText="1" indent="1"/>
    </xf>
    <xf numFmtId="165" fontId="45" fillId="0" borderId="1" xfId="0" applyNumberFormat="1" applyFont="1" applyBorder="1" applyAlignment="1">
      <alignment horizontal="center" vertical="top" shrinkToFit="1"/>
    </xf>
    <xf numFmtId="0" fontId="46" fillId="0" borderId="1" xfId="0" applyFont="1" applyBorder="1" applyAlignment="1">
      <alignment horizontal="left" vertical="top" wrapText="1" indent="2"/>
    </xf>
    <xf numFmtId="0" fontId="46" fillId="0" borderId="1" xfId="0" applyFont="1" applyBorder="1" applyAlignment="1">
      <alignment horizontal="right" vertical="top" wrapText="1" indent="1"/>
    </xf>
    <xf numFmtId="0" fontId="41" fillId="0" borderId="2" xfId="0" applyFont="1" applyBorder="1" applyAlignment="1">
      <alignment horizontal="left" vertical="top" wrapText="1"/>
    </xf>
    <xf numFmtId="0" fontId="41" fillId="0" borderId="3" xfId="0" applyFont="1" applyBorder="1" applyAlignment="1">
      <alignment horizontal="left" vertical="top" wrapText="1"/>
    </xf>
    <xf numFmtId="0" fontId="41" fillId="0" borderId="4" xfId="0" applyFont="1" applyBorder="1" applyAlignment="1">
      <alignment horizontal="left" vertical="top" wrapText="1"/>
    </xf>
    <xf numFmtId="1" fontId="50" fillId="0" borderId="1" xfId="0" applyNumberFormat="1" applyFont="1" applyBorder="1" applyAlignment="1">
      <alignment horizontal="center" vertical="top" shrinkToFit="1"/>
    </xf>
    <xf numFmtId="0" fontId="41" fillId="0" borderId="2" xfId="0" applyFont="1" applyBorder="1" applyAlignment="1">
      <alignment horizontal="left" wrapText="1"/>
    </xf>
    <xf numFmtId="0" fontId="41" fillId="0" borderId="3" xfId="0" applyFont="1" applyBorder="1" applyAlignment="1">
      <alignment horizontal="left" wrapText="1"/>
    </xf>
    <xf numFmtId="0" fontId="41" fillId="0" borderId="4" xfId="0" applyFont="1" applyBorder="1" applyAlignment="1">
      <alignment horizontal="left" wrapText="1"/>
    </xf>
    <xf numFmtId="0" fontId="41" fillId="0" borderId="1" xfId="0" applyFont="1" applyBorder="1" applyAlignment="1">
      <alignment horizontal="left" wrapText="1"/>
    </xf>
    <xf numFmtId="0" fontId="43" fillId="0" borderId="1" xfId="0" applyFont="1" applyBorder="1" applyAlignment="1">
      <alignment horizontal="center" vertical="center" wrapText="1"/>
    </xf>
    <xf numFmtId="0" fontId="43" fillId="0" borderId="2" xfId="0" applyFont="1" applyBorder="1" applyAlignment="1">
      <alignment horizontal="center" vertical="center" wrapText="1"/>
    </xf>
    <xf numFmtId="0" fontId="43" fillId="0" borderId="3" xfId="0" applyFont="1" applyBorder="1" applyAlignment="1">
      <alignment horizontal="center" vertical="center" wrapText="1"/>
    </xf>
    <xf numFmtId="0" fontId="43" fillId="0" borderId="4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9" fillId="0" borderId="1" xfId="0" applyFont="1" applyBorder="1" applyAlignment="1">
      <alignment horizontal="center" vertical="center" wrapText="1"/>
    </xf>
    <xf numFmtId="164" fontId="45" fillId="0" borderId="1" xfId="0" applyNumberFormat="1" applyFont="1" applyBorder="1" applyAlignment="1">
      <alignment horizontal="center" vertical="center" shrinkToFit="1"/>
    </xf>
    <xf numFmtId="1" fontId="45" fillId="0" borderId="1" xfId="0" applyNumberFormat="1" applyFont="1" applyBorder="1" applyAlignment="1">
      <alignment horizontal="center" vertical="center" shrinkToFit="1"/>
    </xf>
    <xf numFmtId="2" fontId="45" fillId="0" borderId="1" xfId="0" applyNumberFormat="1" applyFont="1" applyBorder="1" applyAlignment="1">
      <alignment horizontal="center" vertical="center" shrinkToFit="1"/>
    </xf>
    <xf numFmtId="165" fontId="45" fillId="0" borderId="1" xfId="0" applyNumberFormat="1" applyFont="1" applyBorder="1" applyAlignment="1">
      <alignment horizontal="center" vertical="center" shrinkToFit="1"/>
    </xf>
    <xf numFmtId="0" fontId="46" fillId="0" borderId="1" xfId="0" applyFont="1" applyBorder="1" applyAlignment="1">
      <alignment horizontal="center" vertical="center" wrapText="1"/>
    </xf>
    <xf numFmtId="166" fontId="45" fillId="0" borderId="1" xfId="0" applyNumberFormat="1" applyFont="1" applyBorder="1" applyAlignment="1">
      <alignment horizontal="center" vertical="center" shrinkToFit="1"/>
    </xf>
    <xf numFmtId="0" fontId="33" fillId="0" borderId="1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4" fillId="0" borderId="10" xfId="0" applyFont="1" applyBorder="1" applyAlignment="1">
      <alignment horizontal="left" vertical="top" wrapText="1" indent="3"/>
    </xf>
    <xf numFmtId="0" fontId="34" fillId="0" borderId="0" xfId="0" applyFont="1" applyAlignment="1">
      <alignment horizontal="left" vertical="top" wrapText="1" indent="3"/>
    </xf>
    <xf numFmtId="0" fontId="34" fillId="0" borderId="11" xfId="0" applyFont="1" applyBorder="1" applyAlignment="1">
      <alignment horizontal="left" vertical="top" wrapText="1" indent="3"/>
    </xf>
    <xf numFmtId="2" fontId="29" fillId="0" borderId="1" xfId="0" applyNumberFormat="1" applyFont="1" applyFill="1" applyBorder="1" applyAlignment="1">
      <alignment horizontal="center" vertical="center" shrinkToFit="1"/>
    </xf>
    <xf numFmtId="0" fontId="0" fillId="0" borderId="2" xfId="0" applyFill="1" applyBorder="1" applyAlignment="1">
      <alignment horizontal="center" vertical="center" wrapText="1"/>
    </xf>
    <xf numFmtId="0" fontId="30" fillId="0" borderId="2" xfId="0" applyFont="1" applyFill="1" applyBorder="1" applyAlignment="1">
      <alignment horizontal="left" wrapText="1"/>
    </xf>
    <xf numFmtId="2" fontId="30" fillId="0" borderId="2" xfId="0" applyNumberFormat="1" applyFont="1" applyBorder="1" applyAlignment="1">
      <alignment wrapText="1"/>
    </xf>
    <xf numFmtId="2" fontId="41" fillId="0" borderId="2" xfId="0" applyNumberFormat="1" applyFont="1" applyBorder="1" applyAlignment="1">
      <alignment wrapText="1"/>
    </xf>
    <xf numFmtId="1" fontId="0" fillId="0" borderId="0" xfId="0" applyNumberFormat="1" applyFill="1" applyBorder="1" applyAlignment="1">
      <alignment horizontal="center" vertical="top"/>
    </xf>
    <xf numFmtId="2" fontId="0" fillId="0" borderId="0" xfId="0" applyNumberFormat="1" applyFill="1" applyBorder="1" applyAlignment="1">
      <alignment horizontal="center" vertical="top"/>
    </xf>
    <xf numFmtId="164" fontId="0" fillId="0" borderId="0" xfId="0" applyNumberFormat="1" applyFill="1" applyBorder="1" applyAlignment="1">
      <alignment horizontal="center" vertical="top"/>
    </xf>
    <xf numFmtId="0" fontId="30" fillId="0" borderId="22" xfId="0" applyFont="1" applyFill="1" applyBorder="1" applyAlignment="1">
      <alignment horizontal="center" vertical="center" wrapText="1"/>
    </xf>
    <xf numFmtId="0" fontId="30" fillId="0" borderId="22" xfId="0" applyFont="1" applyFill="1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0" fontId="30" fillId="0" borderId="22" xfId="0" applyFont="1" applyFill="1" applyBorder="1" applyAlignment="1">
      <alignment horizontal="left" vertical="top"/>
    </xf>
    <xf numFmtId="0" fontId="33" fillId="0" borderId="22" xfId="0" applyFont="1" applyFill="1" applyBorder="1" applyAlignment="1">
      <alignment horizontal="center" vertical="center" wrapText="1"/>
    </xf>
    <xf numFmtId="2" fontId="0" fillId="0" borderId="22" xfId="0" applyNumberFormat="1" applyFill="1" applyBorder="1" applyAlignment="1">
      <alignment horizontal="center" vertical="center"/>
    </xf>
    <xf numFmtId="165" fontId="0" fillId="0" borderId="22" xfId="0" applyNumberFormat="1" applyFill="1" applyBorder="1" applyAlignment="1">
      <alignment horizontal="center" vertical="center"/>
    </xf>
    <xf numFmtId="164" fontId="0" fillId="0" borderId="22" xfId="0" applyNumberFormat="1" applyFill="1" applyBorder="1" applyAlignment="1">
      <alignment horizontal="center" vertical="center"/>
    </xf>
    <xf numFmtId="1" fontId="0" fillId="0" borderId="22" xfId="0" applyNumberFormat="1" applyFill="1" applyBorder="1" applyAlignment="1">
      <alignment horizontal="center" vertical="center"/>
    </xf>
    <xf numFmtId="2" fontId="0" fillId="0" borderId="22" xfId="0" applyNumberFormat="1" applyFill="1" applyBorder="1" applyAlignment="1">
      <alignment horizontal="center" vertical="top"/>
    </xf>
    <xf numFmtId="164" fontId="0" fillId="0" borderId="22" xfId="0" applyNumberFormat="1" applyFill="1" applyBorder="1" applyAlignment="1">
      <alignment horizontal="center" vertical="top"/>
    </xf>
    <xf numFmtId="1" fontId="0" fillId="0" borderId="22" xfId="0" applyNumberFormat="1" applyFill="1" applyBorder="1" applyAlignment="1">
      <alignment horizontal="center" vertical="top"/>
    </xf>
    <xf numFmtId="165" fontId="0" fillId="0" borderId="22" xfId="0" applyNumberForma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59"/>
  <sheetViews>
    <sheetView topLeftCell="A8" zoomScale="120" zoomScaleNormal="120" workbookViewId="0">
      <selection activeCell="D43" sqref="D43"/>
    </sheetView>
  </sheetViews>
  <sheetFormatPr baseColWidth="10" defaultColWidth="8.88671875" defaultRowHeight="13.2" x14ac:dyDescent="0.25"/>
  <cols>
    <col min="1" max="1" width="3.33203125" customWidth="1"/>
    <col min="2" max="3" width="8" customWidth="1"/>
    <col min="4" max="6" width="6.88671875" customWidth="1"/>
    <col min="7" max="7" width="8" customWidth="1"/>
    <col min="8" max="12" width="6.88671875" customWidth="1"/>
    <col min="13" max="13" width="8" customWidth="1"/>
    <col min="14" max="17" width="6.88671875" customWidth="1"/>
    <col min="18" max="18" width="8" customWidth="1"/>
    <col min="19" max="20" width="6.88671875" customWidth="1"/>
    <col min="21" max="21" width="8" customWidth="1"/>
    <col min="22" max="24" width="6.88671875" customWidth="1"/>
  </cols>
  <sheetData>
    <row r="1" spans="1:24" ht="17.25" customHeight="1" x14ac:dyDescent="0.25">
      <c r="A1" s="30" t="s">
        <v>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2"/>
    </row>
    <row r="2" spans="1:24" ht="13.5" customHeight="1" x14ac:dyDescent="0.25">
      <c r="A2" s="33" t="s">
        <v>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5"/>
    </row>
    <row r="3" spans="1:24" ht="12" customHeight="1" x14ac:dyDescent="0.25">
      <c r="A3" s="1" t="s">
        <v>2</v>
      </c>
      <c r="B3" s="36" t="s">
        <v>3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8"/>
    </row>
    <row r="4" spans="1:24" ht="7.05" customHeight="1" x14ac:dyDescent="0.25">
      <c r="A4" s="39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1"/>
    </row>
    <row r="5" spans="1:24" ht="8.25" customHeight="1" x14ac:dyDescent="0.25">
      <c r="A5" s="42"/>
      <c r="B5" s="43"/>
      <c r="C5" s="43"/>
      <c r="D5" s="44"/>
      <c r="E5" s="3" t="s">
        <v>4</v>
      </c>
      <c r="F5" s="3" t="s">
        <v>5</v>
      </c>
      <c r="G5" s="3" t="s">
        <v>6</v>
      </c>
      <c r="H5" s="3" t="s">
        <v>7</v>
      </c>
      <c r="I5" s="3" t="s">
        <v>8</v>
      </c>
      <c r="J5" s="4" t="s">
        <v>9</v>
      </c>
      <c r="K5" s="2"/>
      <c r="L5" s="3" t="s">
        <v>10</v>
      </c>
      <c r="M5" s="3" t="s">
        <v>11</v>
      </c>
      <c r="N5" s="45" t="s">
        <v>12</v>
      </c>
      <c r="O5" s="46"/>
      <c r="P5" s="42"/>
      <c r="Q5" s="43"/>
      <c r="R5" s="44"/>
      <c r="S5" s="3" t="s">
        <v>4</v>
      </c>
      <c r="T5" s="3" t="s">
        <v>5</v>
      </c>
      <c r="U5" s="3" t="s">
        <v>6</v>
      </c>
      <c r="V5" s="3" t="s">
        <v>7</v>
      </c>
      <c r="W5" s="3" t="s">
        <v>8</v>
      </c>
      <c r="X5" s="3" t="s">
        <v>9</v>
      </c>
    </row>
    <row r="6" spans="1:24" ht="8.25" customHeight="1" x14ac:dyDescent="0.25">
      <c r="A6" s="47" t="s">
        <v>13</v>
      </c>
      <c r="B6" s="48"/>
      <c r="C6" s="48"/>
      <c r="D6" s="49"/>
      <c r="E6" s="5">
        <v>60</v>
      </c>
      <c r="F6" s="5">
        <v>3500</v>
      </c>
      <c r="G6" s="6">
        <v>0.5</v>
      </c>
      <c r="H6" s="5">
        <v>41</v>
      </c>
      <c r="I6" s="5">
        <v>80</v>
      </c>
      <c r="J6" s="7">
        <v>200</v>
      </c>
      <c r="K6" s="50"/>
      <c r="L6" s="8" t="s">
        <v>14</v>
      </c>
      <c r="M6" s="5">
        <v>110</v>
      </c>
      <c r="N6" s="51" t="s">
        <v>15</v>
      </c>
      <c r="O6" s="52"/>
      <c r="P6" s="53"/>
      <c r="Q6" s="54"/>
      <c r="R6" s="55" t="s">
        <v>16</v>
      </c>
      <c r="S6" s="9">
        <v>1.89</v>
      </c>
      <c r="T6" s="5">
        <v>112</v>
      </c>
      <c r="U6" s="9">
        <v>0.02</v>
      </c>
      <c r="V6" s="9">
        <v>1.29</v>
      </c>
      <c r="W6" s="9">
        <v>2.5099999999999998</v>
      </c>
      <c r="X6" s="9">
        <v>6.29</v>
      </c>
    </row>
    <row r="7" spans="1:24" ht="8.25" customHeight="1" x14ac:dyDescent="0.25">
      <c r="A7" s="47"/>
      <c r="B7" s="48"/>
      <c r="C7" s="48"/>
      <c r="D7" s="49"/>
      <c r="E7" s="10" t="s">
        <v>17</v>
      </c>
      <c r="F7" s="10" t="s">
        <v>17</v>
      </c>
      <c r="G7" s="10" t="s">
        <v>17</v>
      </c>
      <c r="H7" s="10" t="s">
        <v>17</v>
      </c>
      <c r="I7" s="10" t="s">
        <v>17</v>
      </c>
      <c r="J7" s="11" t="s">
        <v>17</v>
      </c>
      <c r="K7" s="50"/>
      <c r="L7" s="8" t="s">
        <v>18</v>
      </c>
      <c r="M7" s="12">
        <v>45</v>
      </c>
      <c r="N7" s="57" t="s">
        <v>19</v>
      </c>
      <c r="O7" s="58"/>
      <c r="P7" s="53"/>
      <c r="Q7" s="54"/>
      <c r="R7" s="56"/>
      <c r="S7" s="9">
        <v>0.77</v>
      </c>
      <c r="T7" s="5">
        <v>112</v>
      </c>
      <c r="U7" s="9">
        <v>0.01</v>
      </c>
      <c r="V7" s="9">
        <v>0.53</v>
      </c>
      <c r="W7" s="9">
        <v>1.03</v>
      </c>
      <c r="X7" s="9">
        <v>2.57</v>
      </c>
    </row>
    <row r="8" spans="1:24" ht="7.05" customHeight="1" x14ac:dyDescent="0.25">
      <c r="A8" s="59"/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1"/>
    </row>
    <row r="9" spans="1:24" ht="8.25" customHeight="1" x14ac:dyDescent="0.25">
      <c r="A9" s="62" t="s">
        <v>20</v>
      </c>
      <c r="B9" s="14" t="s">
        <v>21</v>
      </c>
      <c r="C9" s="14" t="s">
        <v>22</v>
      </c>
      <c r="D9" s="14" t="s">
        <v>23</v>
      </c>
      <c r="E9" s="65" t="s">
        <v>24</v>
      </c>
      <c r="F9" s="66"/>
      <c r="G9" s="66"/>
      <c r="H9" s="66"/>
      <c r="I9" s="66"/>
      <c r="J9" s="67"/>
      <c r="K9" s="65" t="s">
        <v>25</v>
      </c>
      <c r="L9" s="66"/>
      <c r="M9" s="66"/>
      <c r="N9" s="66"/>
      <c r="O9" s="66"/>
      <c r="P9" s="67"/>
      <c r="Q9" s="14" t="s">
        <v>26</v>
      </c>
      <c r="R9" s="14" t="s">
        <v>27</v>
      </c>
      <c r="S9" s="68" t="s">
        <v>28</v>
      </c>
      <c r="T9" s="69"/>
      <c r="U9" s="69"/>
      <c r="V9" s="69"/>
      <c r="W9" s="69"/>
      <c r="X9" s="70"/>
    </row>
    <row r="10" spans="1:24" ht="12" customHeight="1" x14ac:dyDescent="0.25">
      <c r="A10" s="63"/>
      <c r="B10" s="14" t="s">
        <v>29</v>
      </c>
      <c r="C10" s="14" t="s">
        <v>30</v>
      </c>
      <c r="D10" s="14" t="s">
        <v>31</v>
      </c>
      <c r="E10" s="15" t="s">
        <v>32</v>
      </c>
      <c r="F10" s="14" t="s">
        <v>33</v>
      </c>
      <c r="G10" s="13" t="s">
        <v>34</v>
      </c>
      <c r="H10" s="14" t="s">
        <v>35</v>
      </c>
      <c r="I10" s="14" t="s">
        <v>36</v>
      </c>
      <c r="J10" s="15" t="s">
        <v>37</v>
      </c>
      <c r="K10" s="15" t="s">
        <v>32</v>
      </c>
      <c r="L10" s="14" t="s">
        <v>33</v>
      </c>
      <c r="M10" s="13" t="s">
        <v>34</v>
      </c>
      <c r="N10" s="14" t="s">
        <v>35</v>
      </c>
      <c r="O10" s="14" t="s">
        <v>36</v>
      </c>
      <c r="P10" s="16" t="s">
        <v>37</v>
      </c>
      <c r="Q10" s="14" t="s">
        <v>38</v>
      </c>
      <c r="R10" s="14" t="s">
        <v>38</v>
      </c>
      <c r="S10" s="15" t="s">
        <v>32</v>
      </c>
      <c r="T10" s="14" t="s">
        <v>33</v>
      </c>
      <c r="U10" s="13" t="s">
        <v>34</v>
      </c>
      <c r="V10" s="14" t="s">
        <v>35</v>
      </c>
      <c r="W10" s="14" t="s">
        <v>36</v>
      </c>
      <c r="X10" s="14" t="s">
        <v>37</v>
      </c>
    </row>
    <row r="11" spans="1:24" ht="8.25" customHeight="1" x14ac:dyDescent="0.25">
      <c r="A11" s="64"/>
      <c r="B11" s="14" t="s">
        <v>39</v>
      </c>
      <c r="C11" s="14" t="s">
        <v>40</v>
      </c>
      <c r="D11" s="14" t="s">
        <v>41</v>
      </c>
      <c r="E11" s="17" t="s">
        <v>42</v>
      </c>
      <c r="F11" s="17" t="s">
        <v>42</v>
      </c>
      <c r="G11" s="17" t="s">
        <v>42</v>
      </c>
      <c r="H11" s="17" t="s">
        <v>42</v>
      </c>
      <c r="I11" s="17" t="s">
        <v>42</v>
      </c>
      <c r="J11" s="18" t="s">
        <v>42</v>
      </c>
      <c r="K11" s="17" t="s">
        <v>43</v>
      </c>
      <c r="L11" s="17" t="s">
        <v>43</v>
      </c>
      <c r="M11" s="17" t="s">
        <v>43</v>
      </c>
      <c r="N11" s="17" t="s">
        <v>43</v>
      </c>
      <c r="O11" s="17" t="s">
        <v>43</v>
      </c>
      <c r="P11" s="19" t="s">
        <v>43</v>
      </c>
      <c r="Q11" s="84" t="s">
        <v>69</v>
      </c>
      <c r="R11" s="17" t="s">
        <v>44</v>
      </c>
      <c r="S11" s="14" t="s">
        <v>45</v>
      </c>
      <c r="T11" s="14" t="s">
        <v>46</v>
      </c>
      <c r="U11" s="14" t="s">
        <v>45</v>
      </c>
      <c r="V11" s="14" t="s">
        <v>45</v>
      </c>
      <c r="W11" s="14" t="s">
        <v>45</v>
      </c>
      <c r="X11" s="14" t="s">
        <v>45</v>
      </c>
    </row>
    <row r="12" spans="1:24" ht="8.25" customHeight="1" x14ac:dyDescent="0.25">
      <c r="A12" s="20">
        <v>1</v>
      </c>
      <c r="B12" s="21">
        <v>6.3</v>
      </c>
      <c r="C12" s="20">
        <v>47773</v>
      </c>
      <c r="D12" s="20"/>
      <c r="E12" s="20">
        <v>1</v>
      </c>
      <c r="F12" s="20">
        <v>285</v>
      </c>
      <c r="G12" s="22">
        <v>0.1</v>
      </c>
      <c r="H12" s="23">
        <v>4.4999999999999998E-2</v>
      </c>
      <c r="I12" s="20">
        <v>18</v>
      </c>
      <c r="J12" s="24">
        <v>20</v>
      </c>
      <c r="K12" s="25" t="s">
        <v>47</v>
      </c>
      <c r="L12" s="25" t="s">
        <v>47</v>
      </c>
      <c r="M12" s="25" t="s">
        <v>47</v>
      </c>
      <c r="N12" s="25" t="s">
        <v>47</v>
      </c>
      <c r="O12" s="25" t="s">
        <v>47</v>
      </c>
      <c r="P12" s="26" t="s">
        <v>47</v>
      </c>
      <c r="Q12" s="25" t="s">
        <v>47</v>
      </c>
      <c r="R12" s="25" t="s">
        <v>47</v>
      </c>
      <c r="S12" s="25" t="s">
        <v>47</v>
      </c>
      <c r="T12" s="25" t="s">
        <v>47</v>
      </c>
      <c r="U12" s="25" t="s">
        <v>47</v>
      </c>
      <c r="V12" s="25" t="s">
        <v>47</v>
      </c>
      <c r="W12" s="25" t="s">
        <v>47</v>
      </c>
      <c r="X12" s="25" t="s">
        <v>47</v>
      </c>
    </row>
    <row r="13" spans="1:24" ht="8.25" customHeight="1" x14ac:dyDescent="0.25">
      <c r="A13" s="20">
        <v>2</v>
      </c>
      <c r="B13" s="21">
        <v>6.5</v>
      </c>
      <c r="C13" s="20">
        <v>47773</v>
      </c>
      <c r="D13" s="20"/>
      <c r="E13" s="20">
        <v>1</v>
      </c>
      <c r="F13" s="20">
        <v>285</v>
      </c>
      <c r="G13" s="22">
        <v>0.1</v>
      </c>
      <c r="H13" s="23">
        <v>4.4999999999999998E-2</v>
      </c>
      <c r="I13" s="20">
        <v>18</v>
      </c>
      <c r="J13" s="24">
        <v>20</v>
      </c>
      <c r="K13" s="25" t="s">
        <v>47</v>
      </c>
      <c r="L13" s="25" t="s">
        <v>47</v>
      </c>
      <c r="M13" s="25" t="s">
        <v>47</v>
      </c>
      <c r="N13" s="25" t="s">
        <v>47</v>
      </c>
      <c r="O13" s="25" t="s">
        <v>47</v>
      </c>
      <c r="P13" s="26" t="s">
        <v>47</v>
      </c>
      <c r="Q13" s="25" t="s">
        <v>47</v>
      </c>
      <c r="R13" s="25" t="s">
        <v>47</v>
      </c>
      <c r="S13" s="25" t="s">
        <v>47</v>
      </c>
      <c r="T13" s="25" t="s">
        <v>47</v>
      </c>
      <c r="U13" s="25" t="s">
        <v>47</v>
      </c>
      <c r="V13" s="25" t="s">
        <v>47</v>
      </c>
      <c r="W13" s="25" t="s">
        <v>47</v>
      </c>
      <c r="X13" s="25" t="s">
        <v>47</v>
      </c>
    </row>
    <row r="14" spans="1:24" ht="8.25" customHeight="1" x14ac:dyDescent="0.25">
      <c r="A14" s="20">
        <v>3</v>
      </c>
      <c r="B14" s="21">
        <v>6.7</v>
      </c>
      <c r="C14" s="20">
        <v>47773</v>
      </c>
      <c r="D14" s="20"/>
      <c r="E14" s="20">
        <v>1</v>
      </c>
      <c r="F14" s="20">
        <v>285</v>
      </c>
      <c r="G14" s="22">
        <v>0.1</v>
      </c>
      <c r="H14" s="23">
        <v>4.4999999999999998E-2</v>
      </c>
      <c r="I14" s="20">
        <v>18</v>
      </c>
      <c r="J14" s="24">
        <v>20</v>
      </c>
      <c r="K14" s="25" t="s">
        <v>47</v>
      </c>
      <c r="L14" s="25" t="s">
        <v>47</v>
      </c>
      <c r="M14" s="25" t="s">
        <v>47</v>
      </c>
      <c r="N14" s="25" t="s">
        <v>47</v>
      </c>
      <c r="O14" s="25" t="s">
        <v>47</v>
      </c>
      <c r="P14" s="26" t="s">
        <v>47</v>
      </c>
      <c r="Q14" s="25" t="s">
        <v>47</v>
      </c>
      <c r="R14" s="25" t="s">
        <v>47</v>
      </c>
      <c r="S14" s="25" t="s">
        <v>47</v>
      </c>
      <c r="T14" s="25" t="s">
        <v>47</v>
      </c>
      <c r="U14" s="25" t="s">
        <v>47</v>
      </c>
      <c r="V14" s="25" t="s">
        <v>47</v>
      </c>
      <c r="W14" s="25" t="s">
        <v>47</v>
      </c>
      <c r="X14" s="25" t="s">
        <v>47</v>
      </c>
    </row>
    <row r="15" spans="1:24" ht="8.25" customHeight="1" x14ac:dyDescent="0.25">
      <c r="A15" s="20">
        <v>4</v>
      </c>
      <c r="B15" s="21">
        <v>6.4</v>
      </c>
      <c r="C15" s="20">
        <v>47773</v>
      </c>
      <c r="D15" s="20"/>
      <c r="E15" s="20">
        <v>1</v>
      </c>
      <c r="F15" s="20">
        <v>285</v>
      </c>
      <c r="G15" s="22">
        <v>0.1</v>
      </c>
      <c r="H15" s="23">
        <v>4.4999999999999998E-2</v>
      </c>
      <c r="I15" s="20">
        <v>18</v>
      </c>
      <c r="J15" s="24">
        <v>20</v>
      </c>
      <c r="K15" s="25" t="s">
        <v>47</v>
      </c>
      <c r="L15" s="25" t="s">
        <v>47</v>
      </c>
      <c r="M15" s="25" t="s">
        <v>47</v>
      </c>
      <c r="N15" s="25" t="s">
        <v>47</v>
      </c>
      <c r="O15" s="25" t="s">
        <v>47</v>
      </c>
      <c r="P15" s="26" t="s">
        <v>47</v>
      </c>
      <c r="Q15" s="25" t="s">
        <v>47</v>
      </c>
      <c r="R15" s="25" t="s">
        <v>47</v>
      </c>
      <c r="S15" s="25" t="s">
        <v>47</v>
      </c>
      <c r="T15" s="25" t="s">
        <v>47</v>
      </c>
      <c r="U15" s="25" t="s">
        <v>47</v>
      </c>
      <c r="V15" s="25" t="s">
        <v>47</v>
      </c>
      <c r="W15" s="25" t="s">
        <v>47</v>
      </c>
      <c r="X15" s="25" t="s">
        <v>47</v>
      </c>
    </row>
    <row r="16" spans="1:24" ht="8.25" customHeight="1" x14ac:dyDescent="0.25">
      <c r="A16" s="20">
        <v>5</v>
      </c>
      <c r="B16" s="21">
        <v>6.5</v>
      </c>
      <c r="C16" s="20">
        <v>47773</v>
      </c>
      <c r="D16" s="20"/>
      <c r="E16" s="20">
        <v>1</v>
      </c>
      <c r="F16" s="20">
        <v>285</v>
      </c>
      <c r="G16" s="22">
        <v>0.1</v>
      </c>
      <c r="H16" s="23">
        <v>4.4999999999999998E-2</v>
      </c>
      <c r="I16" s="20">
        <v>18</v>
      </c>
      <c r="J16" s="24">
        <v>20</v>
      </c>
      <c r="K16" s="25" t="s">
        <v>47</v>
      </c>
      <c r="L16" s="25" t="s">
        <v>47</v>
      </c>
      <c r="M16" s="25" t="s">
        <v>47</v>
      </c>
      <c r="N16" s="25" t="s">
        <v>47</v>
      </c>
      <c r="O16" s="25" t="s">
        <v>47</v>
      </c>
      <c r="P16" s="26" t="s">
        <v>47</v>
      </c>
      <c r="Q16" s="25" t="s">
        <v>47</v>
      </c>
      <c r="R16" s="25" t="s">
        <v>47</v>
      </c>
      <c r="S16" s="25" t="s">
        <v>47</v>
      </c>
      <c r="T16" s="25" t="s">
        <v>47</v>
      </c>
      <c r="U16" s="25" t="s">
        <v>47</v>
      </c>
      <c r="V16" s="25" t="s">
        <v>47</v>
      </c>
      <c r="W16" s="25" t="s">
        <v>47</v>
      </c>
      <c r="X16" s="25" t="s">
        <v>47</v>
      </c>
    </row>
    <row r="17" spans="1:24" ht="8.25" customHeight="1" x14ac:dyDescent="0.25">
      <c r="A17" s="20">
        <v>6</v>
      </c>
      <c r="B17" s="21">
        <v>6.5</v>
      </c>
      <c r="C17" s="20">
        <v>47773</v>
      </c>
      <c r="D17" s="20"/>
      <c r="E17" s="20">
        <v>1</v>
      </c>
      <c r="F17" s="20">
        <v>285</v>
      </c>
      <c r="G17" s="22">
        <v>0.1</v>
      </c>
      <c r="H17" s="23">
        <v>4.4999999999999998E-2</v>
      </c>
      <c r="I17" s="20">
        <v>18</v>
      </c>
      <c r="J17" s="24">
        <v>20</v>
      </c>
      <c r="K17" s="25" t="s">
        <v>47</v>
      </c>
      <c r="L17" s="25" t="s">
        <v>47</v>
      </c>
      <c r="M17" s="25" t="s">
        <v>47</v>
      </c>
      <c r="N17" s="25" t="s">
        <v>47</v>
      </c>
      <c r="O17" s="25" t="s">
        <v>47</v>
      </c>
      <c r="P17" s="26" t="s">
        <v>47</v>
      </c>
      <c r="Q17" s="25" t="s">
        <v>47</v>
      </c>
      <c r="R17" s="25" t="s">
        <v>47</v>
      </c>
      <c r="S17" s="25" t="s">
        <v>47</v>
      </c>
      <c r="T17" s="25" t="s">
        <v>47</v>
      </c>
      <c r="U17" s="25" t="s">
        <v>47</v>
      </c>
      <c r="V17" s="25" t="s">
        <v>47</v>
      </c>
      <c r="W17" s="25" t="s">
        <v>47</v>
      </c>
      <c r="X17" s="25" t="s">
        <v>47</v>
      </c>
    </row>
    <row r="18" spans="1:24" ht="8.25" customHeight="1" x14ac:dyDescent="0.25">
      <c r="A18" s="20">
        <v>7</v>
      </c>
      <c r="B18" s="21">
        <v>6.7</v>
      </c>
      <c r="C18" s="20">
        <v>47773</v>
      </c>
      <c r="D18" s="20"/>
      <c r="E18" s="20">
        <v>1</v>
      </c>
      <c r="F18" s="20">
        <v>285</v>
      </c>
      <c r="G18" s="22">
        <v>0.1</v>
      </c>
      <c r="H18" s="23">
        <v>4.4999999999999998E-2</v>
      </c>
      <c r="I18" s="20">
        <v>18</v>
      </c>
      <c r="J18" s="24">
        <v>20</v>
      </c>
      <c r="K18" s="25" t="s">
        <v>47</v>
      </c>
      <c r="L18" s="25" t="s">
        <v>47</v>
      </c>
      <c r="M18" s="25" t="s">
        <v>47</v>
      </c>
      <c r="N18" s="25" t="s">
        <v>47</v>
      </c>
      <c r="O18" s="25" t="s">
        <v>47</v>
      </c>
      <c r="P18" s="26" t="s">
        <v>47</v>
      </c>
      <c r="Q18" s="25" t="s">
        <v>47</v>
      </c>
      <c r="R18" s="25" t="s">
        <v>47</v>
      </c>
      <c r="S18" s="25" t="s">
        <v>47</v>
      </c>
      <c r="T18" s="25" t="s">
        <v>47</v>
      </c>
      <c r="U18" s="25" t="s">
        <v>47</v>
      </c>
      <c r="V18" s="25" t="s">
        <v>47</v>
      </c>
      <c r="W18" s="25" t="s">
        <v>47</v>
      </c>
      <c r="X18" s="25" t="s">
        <v>47</v>
      </c>
    </row>
    <row r="19" spans="1:24" ht="8.25" customHeight="1" x14ac:dyDescent="0.25">
      <c r="A19" s="20">
        <v>8</v>
      </c>
      <c r="B19" s="21">
        <v>7.1</v>
      </c>
      <c r="C19" s="20">
        <v>47773</v>
      </c>
      <c r="D19" s="20"/>
      <c r="E19" s="20">
        <v>1</v>
      </c>
      <c r="F19" s="20">
        <v>285</v>
      </c>
      <c r="G19" s="22">
        <v>0.1</v>
      </c>
      <c r="H19" s="23">
        <v>4.4999999999999998E-2</v>
      </c>
      <c r="I19" s="20">
        <v>18</v>
      </c>
      <c r="J19" s="24">
        <v>20</v>
      </c>
      <c r="K19" s="25" t="s">
        <v>47</v>
      </c>
      <c r="L19" s="25" t="s">
        <v>47</v>
      </c>
      <c r="M19" s="25" t="s">
        <v>47</v>
      </c>
      <c r="N19" s="25" t="s">
        <v>47</v>
      </c>
      <c r="O19" s="25" t="s">
        <v>47</v>
      </c>
      <c r="P19" s="26" t="s">
        <v>47</v>
      </c>
      <c r="Q19" s="25" t="s">
        <v>47</v>
      </c>
      <c r="R19" s="25" t="s">
        <v>47</v>
      </c>
      <c r="S19" s="25" t="s">
        <v>47</v>
      </c>
      <c r="T19" s="25" t="s">
        <v>47</v>
      </c>
      <c r="U19" s="25" t="s">
        <v>47</v>
      </c>
      <c r="V19" s="25" t="s">
        <v>47</v>
      </c>
      <c r="W19" s="25" t="s">
        <v>47</v>
      </c>
      <c r="X19" s="25" t="s">
        <v>47</v>
      </c>
    </row>
    <row r="20" spans="1:24" ht="8.25" customHeight="1" x14ac:dyDescent="0.25">
      <c r="A20" s="20">
        <v>9</v>
      </c>
      <c r="B20" s="21">
        <v>6.3</v>
      </c>
      <c r="C20" s="20">
        <v>47773</v>
      </c>
      <c r="D20" s="20"/>
      <c r="E20" s="20">
        <v>1</v>
      </c>
      <c r="F20" s="20">
        <v>285</v>
      </c>
      <c r="G20" s="22">
        <v>0.1</v>
      </c>
      <c r="H20" s="23">
        <v>4.4999999999999998E-2</v>
      </c>
      <c r="I20" s="20">
        <v>18</v>
      </c>
      <c r="J20" s="24">
        <v>20</v>
      </c>
      <c r="K20" s="25" t="s">
        <v>47</v>
      </c>
      <c r="L20" s="25" t="s">
        <v>47</v>
      </c>
      <c r="M20" s="25" t="s">
        <v>47</v>
      </c>
      <c r="N20" s="25" t="s">
        <v>47</v>
      </c>
      <c r="O20" s="25" t="s">
        <v>47</v>
      </c>
      <c r="P20" s="26" t="s">
        <v>47</v>
      </c>
      <c r="Q20" s="25" t="s">
        <v>47</v>
      </c>
      <c r="R20" s="25" t="s">
        <v>47</v>
      </c>
      <c r="S20" s="25" t="s">
        <v>47</v>
      </c>
      <c r="T20" s="25" t="s">
        <v>47</v>
      </c>
      <c r="U20" s="25" t="s">
        <v>47</v>
      </c>
      <c r="V20" s="25" t="s">
        <v>47</v>
      </c>
      <c r="W20" s="25" t="s">
        <v>47</v>
      </c>
      <c r="X20" s="25" t="s">
        <v>47</v>
      </c>
    </row>
    <row r="21" spans="1:24" ht="8.25" customHeight="1" x14ac:dyDescent="0.25">
      <c r="A21" s="20">
        <v>10</v>
      </c>
      <c r="B21" s="21">
        <v>6.4</v>
      </c>
      <c r="C21" s="20">
        <v>47773</v>
      </c>
      <c r="D21" s="20"/>
      <c r="E21" s="20">
        <v>1</v>
      </c>
      <c r="F21" s="20">
        <v>285</v>
      </c>
      <c r="G21" s="22">
        <v>0.1</v>
      </c>
      <c r="H21" s="23">
        <v>4.4999999999999998E-2</v>
      </c>
      <c r="I21" s="20">
        <v>18</v>
      </c>
      <c r="J21" s="24">
        <v>20</v>
      </c>
      <c r="K21" s="25" t="s">
        <v>47</v>
      </c>
      <c r="L21" s="25" t="s">
        <v>47</v>
      </c>
      <c r="M21" s="25" t="s">
        <v>47</v>
      </c>
      <c r="N21" s="25" t="s">
        <v>47</v>
      </c>
      <c r="O21" s="25" t="s">
        <v>47</v>
      </c>
      <c r="P21" s="26" t="s">
        <v>47</v>
      </c>
      <c r="Q21" s="25" t="s">
        <v>47</v>
      </c>
      <c r="R21" s="25" t="s">
        <v>47</v>
      </c>
      <c r="S21" s="25" t="s">
        <v>47</v>
      </c>
      <c r="T21" s="25" t="s">
        <v>47</v>
      </c>
      <c r="U21" s="25" t="s">
        <v>47</v>
      </c>
      <c r="V21" s="25" t="s">
        <v>47</v>
      </c>
      <c r="W21" s="25" t="s">
        <v>47</v>
      </c>
      <c r="X21" s="25" t="s">
        <v>47</v>
      </c>
    </row>
    <row r="22" spans="1:24" ht="8.25" customHeight="1" x14ac:dyDescent="0.25">
      <c r="A22" s="20">
        <v>11</v>
      </c>
      <c r="B22" s="21">
        <v>7.2</v>
      </c>
      <c r="C22" s="20">
        <v>47773</v>
      </c>
      <c r="D22" s="20"/>
      <c r="E22" s="20">
        <v>1</v>
      </c>
      <c r="F22" s="20">
        <v>285</v>
      </c>
      <c r="G22" s="22">
        <v>0.1</v>
      </c>
      <c r="H22" s="23">
        <v>4.4999999999999998E-2</v>
      </c>
      <c r="I22" s="20">
        <v>18</v>
      </c>
      <c r="J22" s="24">
        <v>20</v>
      </c>
      <c r="K22" s="25" t="s">
        <v>47</v>
      </c>
      <c r="L22" s="25" t="s">
        <v>47</v>
      </c>
      <c r="M22" s="25" t="s">
        <v>47</v>
      </c>
      <c r="N22" s="25" t="s">
        <v>47</v>
      </c>
      <c r="O22" s="25" t="s">
        <v>47</v>
      </c>
      <c r="P22" s="26" t="s">
        <v>47</v>
      </c>
      <c r="Q22" s="25" t="s">
        <v>47</v>
      </c>
      <c r="R22" s="25" t="s">
        <v>47</v>
      </c>
      <c r="S22" s="25" t="s">
        <v>47</v>
      </c>
      <c r="T22" s="25" t="s">
        <v>47</v>
      </c>
      <c r="U22" s="25" t="s">
        <v>47</v>
      </c>
      <c r="V22" s="25" t="s">
        <v>47</v>
      </c>
      <c r="W22" s="25" t="s">
        <v>47</v>
      </c>
      <c r="X22" s="25" t="s">
        <v>47</v>
      </c>
    </row>
    <row r="23" spans="1:24" ht="8.25" customHeight="1" x14ac:dyDescent="0.25">
      <c r="A23" s="20">
        <v>12</v>
      </c>
      <c r="B23" s="21">
        <v>6.6</v>
      </c>
      <c r="C23" s="20">
        <v>47773</v>
      </c>
      <c r="D23" s="20"/>
      <c r="E23" s="20">
        <v>1</v>
      </c>
      <c r="F23" s="20">
        <v>285</v>
      </c>
      <c r="G23" s="22">
        <v>0.1</v>
      </c>
      <c r="H23" s="23">
        <v>4.4999999999999998E-2</v>
      </c>
      <c r="I23" s="20">
        <v>18</v>
      </c>
      <c r="J23" s="24">
        <v>20</v>
      </c>
      <c r="K23" s="25" t="s">
        <v>47</v>
      </c>
      <c r="L23" s="25" t="s">
        <v>47</v>
      </c>
      <c r="M23" s="25" t="s">
        <v>47</v>
      </c>
      <c r="N23" s="25" t="s">
        <v>47</v>
      </c>
      <c r="O23" s="25" t="s">
        <v>47</v>
      </c>
      <c r="P23" s="26" t="s">
        <v>47</v>
      </c>
      <c r="Q23" s="25" t="s">
        <v>47</v>
      </c>
      <c r="R23" s="25" t="s">
        <v>47</v>
      </c>
      <c r="S23" s="25" t="s">
        <v>47</v>
      </c>
      <c r="T23" s="25" t="s">
        <v>47</v>
      </c>
      <c r="U23" s="25" t="s">
        <v>47</v>
      </c>
      <c r="V23" s="25" t="s">
        <v>47</v>
      </c>
      <c r="W23" s="25" t="s">
        <v>47</v>
      </c>
      <c r="X23" s="25" t="s">
        <v>47</v>
      </c>
    </row>
    <row r="24" spans="1:24" ht="8.25" customHeight="1" x14ac:dyDescent="0.25">
      <c r="A24" s="20">
        <v>13</v>
      </c>
      <c r="B24" s="21">
        <v>6.8</v>
      </c>
      <c r="C24" s="20">
        <v>47815</v>
      </c>
      <c r="D24" s="20">
        <f>C24-C23</f>
        <v>42</v>
      </c>
      <c r="E24" s="20">
        <v>1</v>
      </c>
      <c r="F24" s="20">
        <v>285</v>
      </c>
      <c r="G24" s="22">
        <v>0.1</v>
      </c>
      <c r="H24" s="23">
        <v>4.4999999999999998E-2</v>
      </c>
      <c r="I24" s="20">
        <v>18</v>
      </c>
      <c r="J24" s="24">
        <v>20</v>
      </c>
      <c r="K24" s="22">
        <v>0.04</v>
      </c>
      <c r="L24" s="22">
        <f>F24*$D$24/1000</f>
        <v>11.97</v>
      </c>
      <c r="M24" s="28">
        <f>D24*G24/1000</f>
        <v>4.2000000000000006E-3</v>
      </c>
      <c r="N24" s="28">
        <f>H24*D24/1000</f>
        <v>1.89E-3</v>
      </c>
      <c r="O24" s="22">
        <f>I24*D24/1000</f>
        <v>0.75600000000000001</v>
      </c>
      <c r="P24" s="22">
        <f>J24*D24/1000</f>
        <v>0.84</v>
      </c>
      <c r="Q24" s="20">
        <f>$G$53</f>
        <v>1.8800000000000003</v>
      </c>
      <c r="R24" s="25" t="s">
        <v>48</v>
      </c>
      <c r="S24" s="23">
        <f>K24/Q24</f>
        <v>2.1276595744680847E-2</v>
      </c>
      <c r="T24" s="21">
        <f>L24/Q24</f>
        <v>6.3670212765957439</v>
      </c>
      <c r="U24" s="28">
        <f>M24/Q24</f>
        <v>2.2340425531914895E-3</v>
      </c>
      <c r="V24" s="23">
        <f>N24/Q24</f>
        <v>1.00531914893617E-3</v>
      </c>
      <c r="W24" s="23">
        <f>O24/Q24</f>
        <v>0.402127659574468</v>
      </c>
      <c r="X24" s="23">
        <f>P24/Q24</f>
        <v>0.4468085106382978</v>
      </c>
    </row>
    <row r="25" spans="1:24" ht="8.25" customHeight="1" x14ac:dyDescent="0.25">
      <c r="A25" s="20">
        <v>14</v>
      </c>
      <c r="B25" s="21">
        <v>7.1</v>
      </c>
      <c r="C25" s="20">
        <v>47858</v>
      </c>
      <c r="D25" s="20">
        <f t="shared" ref="D25:D42" si="0">C25-C24</f>
        <v>43</v>
      </c>
      <c r="E25" s="20">
        <v>1</v>
      </c>
      <c r="F25" s="20">
        <v>285</v>
      </c>
      <c r="G25" s="22">
        <v>0.1</v>
      </c>
      <c r="H25" s="23">
        <v>4.4999999999999998E-2</v>
      </c>
      <c r="I25" s="20">
        <v>18</v>
      </c>
      <c r="J25" s="24">
        <v>20</v>
      </c>
      <c r="K25" s="22">
        <v>0.04</v>
      </c>
      <c r="L25" s="22">
        <f>F25*$D$25/1000</f>
        <v>12.255000000000001</v>
      </c>
      <c r="M25" s="28">
        <f t="shared" ref="M25:M28" si="1">D25*G25/1000</f>
        <v>4.3E-3</v>
      </c>
      <c r="N25" s="28">
        <f t="shared" ref="N25:N28" si="2">H25*D25/1000</f>
        <v>1.9349999999999999E-3</v>
      </c>
      <c r="O25" s="22">
        <f t="shared" ref="O25:O28" si="3">I25*D25/1000</f>
        <v>0.77400000000000002</v>
      </c>
      <c r="P25" s="22">
        <f t="shared" ref="P25:P28" si="4">J25*D25/1000</f>
        <v>0.86</v>
      </c>
      <c r="Q25" s="20">
        <f t="shared" ref="Q25:Q28" si="5">$G$53</f>
        <v>1.8800000000000003</v>
      </c>
      <c r="R25" s="25" t="s">
        <v>48</v>
      </c>
      <c r="S25" s="23">
        <f t="shared" ref="S25:S28" si="6">K25/Q25</f>
        <v>2.1276595744680847E-2</v>
      </c>
      <c r="T25" s="21">
        <f t="shared" ref="T25:T28" si="7">L25/Q25</f>
        <v>6.5186170212765946</v>
      </c>
      <c r="U25" s="28">
        <f t="shared" ref="U25:U28" si="8">M25/Q25</f>
        <v>2.287234042553191E-3</v>
      </c>
      <c r="V25" s="23">
        <f t="shared" ref="V25:V28" si="9">N25/Q25</f>
        <v>1.029255319148936E-3</v>
      </c>
      <c r="W25" s="23">
        <f t="shared" ref="W25:W28" si="10">O25/Q25</f>
        <v>0.41170212765957442</v>
      </c>
      <c r="X25" s="23">
        <f t="shared" ref="X25:X28" si="11">P25/Q25</f>
        <v>0.45744680851063818</v>
      </c>
    </row>
    <row r="26" spans="1:24" ht="8.25" customHeight="1" x14ac:dyDescent="0.25">
      <c r="A26" s="20">
        <v>15</v>
      </c>
      <c r="B26" s="21">
        <v>6.9</v>
      </c>
      <c r="C26" s="20">
        <v>47903</v>
      </c>
      <c r="D26" s="20">
        <f t="shared" si="0"/>
        <v>45</v>
      </c>
      <c r="E26" s="20">
        <v>1</v>
      </c>
      <c r="F26" s="20">
        <v>285</v>
      </c>
      <c r="G26" s="22">
        <v>0.1</v>
      </c>
      <c r="H26" s="23">
        <v>4.4999999999999998E-2</v>
      </c>
      <c r="I26" s="20">
        <v>18</v>
      </c>
      <c r="J26" s="24">
        <v>20</v>
      </c>
      <c r="K26" s="22">
        <v>0.05</v>
      </c>
      <c r="L26" s="22">
        <f t="shared" ref="L26:L28" si="12">F26*$D$25/1000</f>
        <v>12.255000000000001</v>
      </c>
      <c r="M26" s="28">
        <f t="shared" si="1"/>
        <v>4.4999999999999997E-3</v>
      </c>
      <c r="N26" s="28">
        <f t="shared" si="2"/>
        <v>2.0249999999999999E-3</v>
      </c>
      <c r="O26" s="22">
        <f t="shared" si="3"/>
        <v>0.81</v>
      </c>
      <c r="P26" s="22">
        <f t="shared" si="4"/>
        <v>0.9</v>
      </c>
      <c r="Q26" s="20">
        <f t="shared" si="5"/>
        <v>1.8800000000000003</v>
      </c>
      <c r="R26" s="25" t="s">
        <v>48</v>
      </c>
      <c r="S26" s="23">
        <f t="shared" si="6"/>
        <v>2.6595744680851061E-2</v>
      </c>
      <c r="T26" s="21">
        <f t="shared" si="7"/>
        <v>6.5186170212765946</v>
      </c>
      <c r="U26" s="28">
        <f t="shared" si="8"/>
        <v>2.3936170212765953E-3</v>
      </c>
      <c r="V26" s="23">
        <f t="shared" si="9"/>
        <v>1.0771276595744677E-3</v>
      </c>
      <c r="W26" s="23">
        <f t="shared" si="10"/>
        <v>0.43085106382978716</v>
      </c>
      <c r="X26" s="23">
        <f t="shared" si="11"/>
        <v>0.47872340425531906</v>
      </c>
    </row>
    <row r="27" spans="1:24" ht="8.25" customHeight="1" x14ac:dyDescent="0.25">
      <c r="A27" s="20">
        <v>16</v>
      </c>
      <c r="B27" s="21">
        <v>6.4</v>
      </c>
      <c r="C27" s="20">
        <v>47948</v>
      </c>
      <c r="D27" s="20">
        <f t="shared" si="0"/>
        <v>45</v>
      </c>
      <c r="E27" s="20">
        <v>1</v>
      </c>
      <c r="F27" s="20">
        <v>285</v>
      </c>
      <c r="G27" s="22">
        <v>0.1</v>
      </c>
      <c r="H27" s="23">
        <v>4.4999999999999998E-2</v>
      </c>
      <c r="I27" s="20">
        <v>18</v>
      </c>
      <c r="J27" s="24">
        <v>20</v>
      </c>
      <c r="K27" s="22">
        <v>0.05</v>
      </c>
      <c r="L27" s="22">
        <f t="shared" si="12"/>
        <v>12.255000000000001</v>
      </c>
      <c r="M27" s="28">
        <f t="shared" si="1"/>
        <v>4.4999999999999997E-3</v>
      </c>
      <c r="N27" s="28">
        <f t="shared" si="2"/>
        <v>2.0249999999999999E-3</v>
      </c>
      <c r="O27" s="22">
        <f t="shared" si="3"/>
        <v>0.81</v>
      </c>
      <c r="P27" s="22">
        <f t="shared" si="4"/>
        <v>0.9</v>
      </c>
      <c r="Q27" s="20">
        <f t="shared" si="5"/>
        <v>1.8800000000000003</v>
      </c>
      <c r="R27" s="25" t="s">
        <v>48</v>
      </c>
      <c r="S27" s="23">
        <f t="shared" si="6"/>
        <v>2.6595744680851061E-2</v>
      </c>
      <c r="T27" s="21">
        <f t="shared" si="7"/>
        <v>6.5186170212765946</v>
      </c>
      <c r="U27" s="28">
        <f t="shared" si="8"/>
        <v>2.3936170212765953E-3</v>
      </c>
      <c r="V27" s="23">
        <f t="shared" si="9"/>
        <v>1.0771276595744677E-3</v>
      </c>
      <c r="W27" s="23">
        <f t="shared" si="10"/>
        <v>0.43085106382978716</v>
      </c>
      <c r="X27" s="23">
        <f t="shared" si="11"/>
        <v>0.47872340425531906</v>
      </c>
    </row>
    <row r="28" spans="1:24" ht="8.25" customHeight="1" x14ac:dyDescent="0.25">
      <c r="A28" s="20">
        <v>17</v>
      </c>
      <c r="B28" s="21">
        <v>6.2</v>
      </c>
      <c r="C28" s="20">
        <v>47990</v>
      </c>
      <c r="D28" s="20">
        <f t="shared" si="0"/>
        <v>42</v>
      </c>
      <c r="E28" s="20">
        <v>1</v>
      </c>
      <c r="F28" s="20">
        <v>285</v>
      </c>
      <c r="G28" s="22">
        <v>0.1</v>
      </c>
      <c r="H28" s="23">
        <v>4.4999999999999998E-2</v>
      </c>
      <c r="I28" s="20">
        <v>18</v>
      </c>
      <c r="J28" s="24">
        <v>20</v>
      </c>
      <c r="K28" s="22">
        <v>0.04</v>
      </c>
      <c r="L28" s="22">
        <f t="shared" si="12"/>
        <v>12.255000000000001</v>
      </c>
      <c r="M28" s="28">
        <f t="shared" si="1"/>
        <v>4.2000000000000006E-3</v>
      </c>
      <c r="N28" s="28">
        <f t="shared" si="2"/>
        <v>1.89E-3</v>
      </c>
      <c r="O28" s="22">
        <f t="shared" si="3"/>
        <v>0.75600000000000001</v>
      </c>
      <c r="P28" s="22">
        <f t="shared" si="4"/>
        <v>0.84</v>
      </c>
      <c r="Q28" s="20">
        <f t="shared" si="5"/>
        <v>1.8800000000000003</v>
      </c>
      <c r="R28" s="25" t="s">
        <v>48</v>
      </c>
      <c r="S28" s="23">
        <f t="shared" si="6"/>
        <v>2.1276595744680847E-2</v>
      </c>
      <c r="T28" s="21">
        <f t="shared" si="7"/>
        <v>6.5186170212765946</v>
      </c>
      <c r="U28" s="28">
        <f t="shared" si="8"/>
        <v>2.2340425531914895E-3</v>
      </c>
      <c r="V28" s="23">
        <f t="shared" si="9"/>
        <v>1.00531914893617E-3</v>
      </c>
      <c r="W28" s="23">
        <f t="shared" si="10"/>
        <v>0.402127659574468</v>
      </c>
      <c r="X28" s="23">
        <f t="shared" si="11"/>
        <v>0.4468085106382978</v>
      </c>
    </row>
    <row r="29" spans="1:24" ht="8.25" customHeight="1" x14ac:dyDescent="0.25">
      <c r="A29" s="20">
        <v>18</v>
      </c>
      <c r="B29" s="21">
        <v>6.5</v>
      </c>
      <c r="C29" s="20">
        <v>47990</v>
      </c>
      <c r="D29" s="20"/>
      <c r="E29" s="20">
        <v>1</v>
      </c>
      <c r="F29" s="20">
        <v>285</v>
      </c>
      <c r="G29" s="22">
        <v>0.1</v>
      </c>
      <c r="H29" s="23">
        <v>4.4999999999999998E-2</v>
      </c>
      <c r="I29" s="20">
        <v>18</v>
      </c>
      <c r="J29" s="24">
        <v>20</v>
      </c>
      <c r="K29" s="25"/>
      <c r="L29" s="25"/>
      <c r="M29" s="25"/>
      <c r="N29" s="25"/>
      <c r="O29" s="25"/>
      <c r="P29" s="26"/>
      <c r="Q29" s="25"/>
      <c r="R29" s="25" t="s">
        <v>47</v>
      </c>
      <c r="S29" s="25" t="s">
        <v>47</v>
      </c>
      <c r="T29" s="25" t="s">
        <v>47</v>
      </c>
      <c r="U29" s="25" t="s">
        <v>47</v>
      </c>
      <c r="V29" s="25" t="s">
        <v>47</v>
      </c>
      <c r="W29" s="25" t="s">
        <v>47</v>
      </c>
      <c r="X29" s="25" t="s">
        <v>47</v>
      </c>
    </row>
    <row r="30" spans="1:24" ht="8.25" customHeight="1" x14ac:dyDescent="0.25">
      <c r="A30" s="20">
        <v>19</v>
      </c>
      <c r="B30" s="21">
        <v>6.3</v>
      </c>
      <c r="C30" s="20">
        <v>47990</v>
      </c>
      <c r="D30" s="20"/>
      <c r="E30" s="20">
        <v>1</v>
      </c>
      <c r="F30" s="20">
        <v>285</v>
      </c>
      <c r="G30" s="22">
        <v>0.1</v>
      </c>
      <c r="H30" s="23">
        <v>4.4999999999999998E-2</v>
      </c>
      <c r="I30" s="20">
        <v>18</v>
      </c>
      <c r="J30" s="24">
        <v>20</v>
      </c>
      <c r="K30" s="25"/>
      <c r="L30" s="25"/>
      <c r="M30" s="25"/>
      <c r="N30" s="25"/>
      <c r="O30" s="25"/>
      <c r="P30" s="26"/>
      <c r="Q30" s="25"/>
      <c r="R30" s="25" t="s">
        <v>47</v>
      </c>
      <c r="S30" s="25" t="s">
        <v>47</v>
      </c>
      <c r="T30" s="25" t="s">
        <v>47</v>
      </c>
      <c r="U30" s="25" t="s">
        <v>47</v>
      </c>
      <c r="V30" s="25" t="s">
        <v>47</v>
      </c>
      <c r="W30" s="25" t="s">
        <v>47</v>
      </c>
      <c r="X30" s="25" t="s">
        <v>47</v>
      </c>
    </row>
    <row r="31" spans="1:24" ht="8.25" customHeight="1" x14ac:dyDescent="0.25">
      <c r="A31" s="20">
        <v>20</v>
      </c>
      <c r="B31" s="21">
        <v>7</v>
      </c>
      <c r="C31" s="20">
        <v>47990</v>
      </c>
      <c r="D31" s="20"/>
      <c r="E31" s="20">
        <v>1</v>
      </c>
      <c r="F31" s="20">
        <v>285</v>
      </c>
      <c r="G31" s="22">
        <v>0.1</v>
      </c>
      <c r="H31" s="23">
        <v>4.4999999999999998E-2</v>
      </c>
      <c r="I31" s="20">
        <v>18</v>
      </c>
      <c r="J31" s="24">
        <v>20</v>
      </c>
      <c r="K31" s="25"/>
      <c r="L31" s="25"/>
      <c r="M31" s="25"/>
      <c r="N31" s="25"/>
      <c r="O31" s="25"/>
      <c r="P31" s="26"/>
      <c r="Q31" s="25"/>
      <c r="R31" s="25" t="s">
        <v>47</v>
      </c>
      <c r="S31" s="25" t="s">
        <v>47</v>
      </c>
      <c r="T31" s="25" t="s">
        <v>47</v>
      </c>
      <c r="U31" s="25" t="s">
        <v>47</v>
      </c>
      <c r="V31" s="25" t="s">
        <v>47</v>
      </c>
      <c r="W31" s="25" t="s">
        <v>47</v>
      </c>
      <c r="X31" s="25" t="s">
        <v>47</v>
      </c>
    </row>
    <row r="32" spans="1:24" ht="8.25" customHeight="1" x14ac:dyDescent="0.25">
      <c r="A32" s="20">
        <v>21</v>
      </c>
      <c r="B32" s="21">
        <v>7.1</v>
      </c>
      <c r="C32" s="20">
        <v>47990</v>
      </c>
      <c r="D32" s="20"/>
      <c r="E32" s="20">
        <v>1</v>
      </c>
      <c r="F32" s="20">
        <v>285</v>
      </c>
      <c r="G32" s="22">
        <v>0.1</v>
      </c>
      <c r="H32" s="23">
        <v>4.4999999999999998E-2</v>
      </c>
      <c r="I32" s="20">
        <v>18</v>
      </c>
      <c r="J32" s="24">
        <v>20</v>
      </c>
      <c r="K32" s="25"/>
      <c r="L32" s="25"/>
      <c r="M32" s="25"/>
      <c r="N32" s="25"/>
      <c r="O32" s="25"/>
      <c r="P32" s="26"/>
      <c r="Q32" s="25"/>
      <c r="R32" s="25" t="s">
        <v>47</v>
      </c>
      <c r="S32" s="25" t="s">
        <v>47</v>
      </c>
      <c r="T32" s="25" t="s">
        <v>47</v>
      </c>
      <c r="U32" s="25" t="s">
        <v>47</v>
      </c>
      <c r="V32" s="25" t="s">
        <v>47</v>
      </c>
      <c r="W32" s="25" t="s">
        <v>47</v>
      </c>
      <c r="X32" s="25" t="s">
        <v>47</v>
      </c>
    </row>
    <row r="33" spans="1:24" ht="8.25" customHeight="1" x14ac:dyDescent="0.25">
      <c r="A33" s="20">
        <v>22</v>
      </c>
      <c r="B33" s="21">
        <v>6.5</v>
      </c>
      <c r="C33" s="20">
        <v>47990</v>
      </c>
      <c r="D33" s="20"/>
      <c r="E33" s="20">
        <v>1</v>
      </c>
      <c r="F33" s="20">
        <v>285</v>
      </c>
      <c r="G33" s="22">
        <v>0.1</v>
      </c>
      <c r="H33" s="23">
        <v>4.4999999999999998E-2</v>
      </c>
      <c r="I33" s="20">
        <v>18</v>
      </c>
      <c r="J33" s="24">
        <v>20</v>
      </c>
      <c r="K33" s="25"/>
      <c r="L33" s="25"/>
      <c r="M33" s="25"/>
      <c r="N33" s="25"/>
      <c r="O33" s="25"/>
      <c r="P33" s="26"/>
      <c r="Q33" s="25"/>
      <c r="R33" s="25" t="s">
        <v>47</v>
      </c>
      <c r="S33" s="25" t="s">
        <v>47</v>
      </c>
      <c r="T33" s="25" t="s">
        <v>47</v>
      </c>
      <c r="U33" s="25" t="s">
        <v>47</v>
      </c>
      <c r="V33" s="25" t="s">
        <v>47</v>
      </c>
      <c r="W33" s="25" t="s">
        <v>47</v>
      </c>
      <c r="X33" s="25" t="s">
        <v>47</v>
      </c>
    </row>
    <row r="34" spans="1:24" ht="8.25" customHeight="1" x14ac:dyDescent="0.25">
      <c r="A34" s="20">
        <v>23</v>
      </c>
      <c r="B34" s="21">
        <v>6.7</v>
      </c>
      <c r="C34" s="20">
        <v>47990</v>
      </c>
      <c r="D34" s="20"/>
      <c r="E34" s="20">
        <v>1</v>
      </c>
      <c r="F34" s="20">
        <v>285</v>
      </c>
      <c r="G34" s="22">
        <v>0.1</v>
      </c>
      <c r="H34" s="23">
        <v>4.4999999999999998E-2</v>
      </c>
      <c r="I34" s="20">
        <v>18</v>
      </c>
      <c r="J34" s="24">
        <v>20</v>
      </c>
      <c r="K34" s="25"/>
      <c r="L34" s="25"/>
      <c r="M34" s="25"/>
      <c r="N34" s="25"/>
      <c r="O34" s="25"/>
      <c r="P34" s="26"/>
      <c r="Q34" s="25"/>
      <c r="R34" s="25" t="s">
        <v>47</v>
      </c>
      <c r="S34" s="25" t="s">
        <v>47</v>
      </c>
      <c r="T34" s="25" t="s">
        <v>47</v>
      </c>
      <c r="U34" s="25" t="s">
        <v>47</v>
      </c>
      <c r="V34" s="25" t="s">
        <v>47</v>
      </c>
      <c r="W34" s="25" t="s">
        <v>47</v>
      </c>
      <c r="X34" s="25" t="s">
        <v>47</v>
      </c>
    </row>
    <row r="35" spans="1:24" ht="8.25" customHeight="1" x14ac:dyDescent="0.25">
      <c r="A35" s="20">
        <v>24</v>
      </c>
      <c r="B35" s="21">
        <v>6.2</v>
      </c>
      <c r="C35" s="20">
        <v>47990</v>
      </c>
      <c r="D35" s="20"/>
      <c r="E35" s="20">
        <v>1</v>
      </c>
      <c r="F35" s="20">
        <v>285</v>
      </c>
      <c r="G35" s="22">
        <v>0.1</v>
      </c>
      <c r="H35" s="23">
        <v>4.4999999999999998E-2</v>
      </c>
      <c r="I35" s="20">
        <v>18</v>
      </c>
      <c r="J35" s="24">
        <v>20</v>
      </c>
      <c r="K35" s="25"/>
      <c r="L35" s="25"/>
      <c r="M35" s="25"/>
      <c r="N35" s="25"/>
      <c r="O35" s="25"/>
      <c r="P35" s="26"/>
      <c r="Q35" s="25"/>
      <c r="R35" s="25" t="s">
        <v>47</v>
      </c>
      <c r="S35" s="25" t="s">
        <v>47</v>
      </c>
      <c r="T35" s="25" t="s">
        <v>47</v>
      </c>
      <c r="U35" s="25" t="s">
        <v>47</v>
      </c>
      <c r="V35" s="25" t="s">
        <v>47</v>
      </c>
      <c r="W35" s="25" t="s">
        <v>47</v>
      </c>
      <c r="X35" s="25" t="s">
        <v>47</v>
      </c>
    </row>
    <row r="36" spans="1:24" ht="8.25" customHeight="1" x14ac:dyDescent="0.25">
      <c r="A36" s="20">
        <v>25</v>
      </c>
      <c r="B36" s="21">
        <v>7.2</v>
      </c>
      <c r="C36" s="20">
        <v>47990</v>
      </c>
      <c r="D36" s="20"/>
      <c r="E36" s="20">
        <v>1</v>
      </c>
      <c r="F36" s="20">
        <v>285</v>
      </c>
      <c r="G36" s="22">
        <v>0.1</v>
      </c>
      <c r="H36" s="23">
        <v>4.4999999999999998E-2</v>
      </c>
      <c r="I36" s="20">
        <v>18</v>
      </c>
      <c r="J36" s="24">
        <v>20</v>
      </c>
      <c r="K36" s="25"/>
      <c r="L36" s="25"/>
      <c r="M36" s="25"/>
      <c r="N36" s="25"/>
      <c r="O36" s="25"/>
      <c r="P36" s="26"/>
      <c r="Q36" s="25"/>
      <c r="R36" s="25" t="s">
        <v>47</v>
      </c>
      <c r="S36" s="25" t="s">
        <v>47</v>
      </c>
      <c r="T36" s="25" t="s">
        <v>47</v>
      </c>
      <c r="U36" s="25" t="s">
        <v>47</v>
      </c>
      <c r="V36" s="25" t="s">
        <v>47</v>
      </c>
      <c r="W36" s="25" t="s">
        <v>47</v>
      </c>
      <c r="X36" s="25" t="s">
        <v>47</v>
      </c>
    </row>
    <row r="37" spans="1:24" ht="8.25" customHeight="1" x14ac:dyDescent="0.25">
      <c r="A37" s="20">
        <v>26</v>
      </c>
      <c r="B37" s="21">
        <v>6.7</v>
      </c>
      <c r="C37" s="20">
        <v>47990</v>
      </c>
      <c r="D37" s="20"/>
      <c r="E37" s="20">
        <v>1</v>
      </c>
      <c r="F37" s="20">
        <v>285</v>
      </c>
      <c r="G37" s="22">
        <v>0.1</v>
      </c>
      <c r="H37" s="23">
        <v>4.4999999999999998E-2</v>
      </c>
      <c r="I37" s="20">
        <v>18</v>
      </c>
      <c r="J37" s="24">
        <v>20</v>
      </c>
      <c r="K37" s="25"/>
      <c r="L37" s="25"/>
      <c r="M37" s="25"/>
      <c r="N37" s="25"/>
      <c r="O37" s="25"/>
      <c r="P37" s="26"/>
      <c r="Q37" s="25"/>
      <c r="R37" s="25" t="s">
        <v>47</v>
      </c>
      <c r="S37" s="25" t="s">
        <v>47</v>
      </c>
      <c r="T37" s="25" t="s">
        <v>47</v>
      </c>
      <c r="U37" s="25" t="s">
        <v>47</v>
      </c>
      <c r="V37" s="25" t="s">
        <v>47</v>
      </c>
      <c r="W37" s="25" t="s">
        <v>47</v>
      </c>
      <c r="X37" s="25" t="s">
        <v>47</v>
      </c>
    </row>
    <row r="38" spans="1:24" ht="8.25" customHeight="1" x14ac:dyDescent="0.25">
      <c r="A38" s="20">
        <v>27</v>
      </c>
      <c r="B38" s="21">
        <v>6.2</v>
      </c>
      <c r="C38" s="20">
        <v>48035</v>
      </c>
      <c r="D38" s="20">
        <f t="shared" si="0"/>
        <v>45</v>
      </c>
      <c r="E38" s="20">
        <v>1</v>
      </c>
      <c r="F38" s="20">
        <v>285</v>
      </c>
      <c r="G38" s="22">
        <v>0.1</v>
      </c>
      <c r="H38" s="23">
        <v>4.4999999999999998E-2</v>
      </c>
      <c r="I38" s="20">
        <v>18</v>
      </c>
      <c r="J38" s="24">
        <v>20</v>
      </c>
      <c r="K38" s="22">
        <v>0.05</v>
      </c>
      <c r="L38" s="22">
        <f>F38*D38/1000</f>
        <v>12.824999999999999</v>
      </c>
      <c r="M38" s="28">
        <f>G38*D38/1000</f>
        <v>4.4999999999999997E-3</v>
      </c>
      <c r="N38" s="22">
        <f>D38*H38/1000</f>
        <v>2.0249999999999999E-3</v>
      </c>
      <c r="O38" s="22">
        <f>D38*I38/1000</f>
        <v>0.81</v>
      </c>
      <c r="P38" s="27">
        <f>D38*J38/1000</f>
        <v>0.9</v>
      </c>
      <c r="Q38" s="20">
        <f>$G$53</f>
        <v>1.8800000000000003</v>
      </c>
      <c r="R38" s="25" t="s">
        <v>48</v>
      </c>
      <c r="S38" s="23">
        <f>K38/Q38</f>
        <v>2.6595744680851061E-2</v>
      </c>
      <c r="T38" s="21">
        <f>L38/Q38</f>
        <v>6.821808510638296</v>
      </c>
      <c r="U38" s="85">
        <f>M38/1000</f>
        <v>4.4999999999999993E-6</v>
      </c>
      <c r="V38" s="23">
        <f>N38/Q38</f>
        <v>1.0771276595744677E-3</v>
      </c>
      <c r="W38" s="23">
        <f>O38/Q38</f>
        <v>0.43085106382978716</v>
      </c>
      <c r="X38" s="23">
        <f>P38/Q38</f>
        <v>0.47872340425531906</v>
      </c>
    </row>
    <row r="39" spans="1:24" ht="8.25" customHeight="1" x14ac:dyDescent="0.25">
      <c r="A39" s="20">
        <v>28</v>
      </c>
      <c r="B39" s="21">
        <v>7</v>
      </c>
      <c r="C39" s="20">
        <v>48079</v>
      </c>
      <c r="D39" s="20">
        <f t="shared" si="0"/>
        <v>44</v>
      </c>
      <c r="E39" s="20">
        <v>1</v>
      </c>
      <c r="F39" s="20">
        <v>285</v>
      </c>
      <c r="G39" s="22">
        <v>0.1</v>
      </c>
      <c r="H39" s="23">
        <v>4.4999999999999998E-2</v>
      </c>
      <c r="I39" s="20">
        <v>18</v>
      </c>
      <c r="J39" s="24">
        <v>20</v>
      </c>
      <c r="K39" s="22">
        <v>0.04</v>
      </c>
      <c r="L39" s="22">
        <f t="shared" ref="L39:L42" si="13">F39*D39/1000</f>
        <v>12.54</v>
      </c>
      <c r="M39" s="28">
        <f t="shared" ref="M39:M42" si="14">G39*D39/1000</f>
        <v>4.4000000000000003E-3</v>
      </c>
      <c r="N39" s="22">
        <f t="shared" ref="N39:N42" si="15">D39*H39/1000</f>
        <v>1.98E-3</v>
      </c>
      <c r="O39" s="22">
        <f t="shared" ref="O39:O42" si="16">D39*I39/1000</f>
        <v>0.79200000000000004</v>
      </c>
      <c r="P39" s="27">
        <f t="shared" ref="P39:P42" si="17">D39*J39/1000</f>
        <v>0.88</v>
      </c>
      <c r="Q39" s="20">
        <f t="shared" ref="Q39:Q42" si="18">$G$53</f>
        <v>1.8800000000000003</v>
      </c>
      <c r="R39" s="25" t="s">
        <v>48</v>
      </c>
      <c r="S39" s="23">
        <f t="shared" ref="S39:S42" si="19">K39/Q39</f>
        <v>2.1276595744680847E-2</v>
      </c>
      <c r="T39" s="21">
        <f t="shared" ref="T39:T42" si="20">L39/Q39</f>
        <v>6.6702127659574453</v>
      </c>
      <c r="U39" s="85">
        <f t="shared" ref="U39:U42" si="21">M39/1000</f>
        <v>4.4000000000000002E-6</v>
      </c>
      <c r="V39" s="23">
        <f t="shared" ref="V39:V42" si="22">N39/Q39</f>
        <v>1.053191489361702E-3</v>
      </c>
      <c r="W39" s="23">
        <f t="shared" ref="W39:W42" si="23">O39/Q39</f>
        <v>0.42127659574468079</v>
      </c>
      <c r="X39" s="23">
        <f t="shared" ref="X39:X42" si="24">P39/Q39</f>
        <v>0.46808510638297862</v>
      </c>
    </row>
    <row r="40" spans="1:24" ht="8.25" customHeight="1" x14ac:dyDescent="0.25">
      <c r="A40" s="20">
        <v>29</v>
      </c>
      <c r="B40" s="21">
        <v>6.8</v>
      </c>
      <c r="C40" s="20">
        <v>48121</v>
      </c>
      <c r="D40" s="20">
        <f t="shared" si="0"/>
        <v>42</v>
      </c>
      <c r="E40" s="20">
        <v>1</v>
      </c>
      <c r="F40" s="20">
        <v>285</v>
      </c>
      <c r="G40" s="22">
        <v>0.1</v>
      </c>
      <c r="H40" s="23">
        <v>4.4999999999999998E-2</v>
      </c>
      <c r="I40" s="20">
        <v>18</v>
      </c>
      <c r="J40" s="24">
        <v>20</v>
      </c>
      <c r="K40" s="22">
        <v>0.04</v>
      </c>
      <c r="L40" s="22">
        <f t="shared" si="13"/>
        <v>11.97</v>
      </c>
      <c r="M40" s="28">
        <f t="shared" si="14"/>
        <v>4.2000000000000006E-3</v>
      </c>
      <c r="N40" s="22">
        <f t="shared" si="15"/>
        <v>1.89E-3</v>
      </c>
      <c r="O40" s="22">
        <f t="shared" si="16"/>
        <v>0.75600000000000001</v>
      </c>
      <c r="P40" s="27">
        <f t="shared" si="17"/>
        <v>0.84</v>
      </c>
      <c r="Q40" s="20">
        <f t="shared" si="18"/>
        <v>1.8800000000000003</v>
      </c>
      <c r="R40" s="25" t="s">
        <v>48</v>
      </c>
      <c r="S40" s="23">
        <f t="shared" si="19"/>
        <v>2.1276595744680847E-2</v>
      </c>
      <c r="T40" s="21">
        <f t="shared" si="20"/>
        <v>6.3670212765957439</v>
      </c>
      <c r="U40" s="85">
        <f t="shared" si="21"/>
        <v>4.2000000000000004E-6</v>
      </c>
      <c r="V40" s="23">
        <f t="shared" si="22"/>
        <v>1.00531914893617E-3</v>
      </c>
      <c r="W40" s="23">
        <f t="shared" si="23"/>
        <v>0.402127659574468</v>
      </c>
      <c r="X40" s="23">
        <f t="shared" si="24"/>
        <v>0.4468085106382978</v>
      </c>
    </row>
    <row r="41" spans="1:24" ht="8.25" customHeight="1" x14ac:dyDescent="0.25">
      <c r="A41" s="20">
        <v>30</v>
      </c>
      <c r="B41" s="21">
        <v>6.9</v>
      </c>
      <c r="C41" s="20">
        <v>48166</v>
      </c>
      <c r="D41" s="20">
        <f t="shared" si="0"/>
        <v>45</v>
      </c>
      <c r="E41" s="20">
        <v>1</v>
      </c>
      <c r="F41" s="20">
        <v>285</v>
      </c>
      <c r="G41" s="22">
        <v>0.1</v>
      </c>
      <c r="H41" s="23">
        <v>4.4999999999999998E-2</v>
      </c>
      <c r="I41" s="20">
        <v>18</v>
      </c>
      <c r="J41" s="24">
        <v>20</v>
      </c>
      <c r="K41" s="22">
        <v>0.05</v>
      </c>
      <c r="L41" s="22">
        <f t="shared" si="13"/>
        <v>12.824999999999999</v>
      </c>
      <c r="M41" s="28">
        <f t="shared" si="14"/>
        <v>4.4999999999999997E-3</v>
      </c>
      <c r="N41" s="22">
        <f t="shared" si="15"/>
        <v>2.0249999999999999E-3</v>
      </c>
      <c r="O41" s="22">
        <f t="shared" si="16"/>
        <v>0.81</v>
      </c>
      <c r="P41" s="27">
        <f t="shared" si="17"/>
        <v>0.9</v>
      </c>
      <c r="Q41" s="20">
        <f t="shared" si="18"/>
        <v>1.8800000000000003</v>
      </c>
      <c r="R41" s="25" t="s">
        <v>48</v>
      </c>
      <c r="S41" s="23">
        <f t="shared" si="19"/>
        <v>2.6595744680851061E-2</v>
      </c>
      <c r="T41" s="21">
        <f t="shared" si="20"/>
        <v>6.821808510638296</v>
      </c>
      <c r="U41" s="85">
        <f t="shared" si="21"/>
        <v>4.4999999999999993E-6</v>
      </c>
      <c r="V41" s="23">
        <f t="shared" si="22"/>
        <v>1.0771276595744677E-3</v>
      </c>
      <c r="W41" s="23">
        <f t="shared" si="23"/>
        <v>0.43085106382978716</v>
      </c>
      <c r="X41" s="23">
        <f t="shared" si="24"/>
        <v>0.47872340425531906</v>
      </c>
    </row>
    <row r="42" spans="1:24" ht="8.25" customHeight="1" x14ac:dyDescent="0.25">
      <c r="A42" s="20">
        <v>31</v>
      </c>
      <c r="B42" s="21">
        <v>6.4</v>
      </c>
      <c r="C42" s="20">
        <v>48211</v>
      </c>
      <c r="D42" s="20">
        <f t="shared" si="0"/>
        <v>45</v>
      </c>
      <c r="E42" s="20">
        <v>4</v>
      </c>
      <c r="F42" s="20">
        <v>148</v>
      </c>
      <c r="G42" s="22">
        <v>0.17</v>
      </c>
      <c r="H42" s="23">
        <v>4.4999999999999998E-2</v>
      </c>
      <c r="I42" s="20">
        <v>34</v>
      </c>
      <c r="J42" s="24">
        <v>34</v>
      </c>
      <c r="K42" s="22">
        <v>0.17</v>
      </c>
      <c r="L42" s="22">
        <f t="shared" si="13"/>
        <v>6.66</v>
      </c>
      <c r="M42" s="28">
        <f t="shared" si="14"/>
        <v>7.6500000000000005E-3</v>
      </c>
      <c r="N42" s="22">
        <f t="shared" si="15"/>
        <v>2.0249999999999999E-3</v>
      </c>
      <c r="O42" s="22">
        <f t="shared" si="16"/>
        <v>1.53</v>
      </c>
      <c r="P42" s="27">
        <f t="shared" si="17"/>
        <v>1.53</v>
      </c>
      <c r="Q42" s="20">
        <f t="shared" si="18"/>
        <v>1.8800000000000003</v>
      </c>
      <c r="R42" s="25" t="s">
        <v>48</v>
      </c>
      <c r="S42" s="23">
        <f t="shared" si="19"/>
        <v>9.0425531914893609E-2</v>
      </c>
      <c r="T42" s="21">
        <f t="shared" si="20"/>
        <v>3.5425531914893611</v>
      </c>
      <c r="U42" s="85">
        <f t="shared" si="21"/>
        <v>7.6500000000000013E-6</v>
      </c>
      <c r="V42" s="23">
        <f t="shared" si="22"/>
        <v>1.0771276595744677E-3</v>
      </c>
      <c r="W42" s="23">
        <f t="shared" si="23"/>
        <v>0.81382978723404242</v>
      </c>
      <c r="X42" s="23">
        <f t="shared" si="24"/>
        <v>0.81382978723404242</v>
      </c>
    </row>
    <row r="43" spans="1:24" ht="27" customHeight="1" x14ac:dyDescent="0.25">
      <c r="A43" s="71" t="s">
        <v>49</v>
      </c>
      <c r="B43" s="72"/>
      <c r="C43" s="73"/>
      <c r="D43" s="29">
        <f>AVERAGE(D12:D42)</f>
        <v>43.8</v>
      </c>
      <c r="E43" s="253" t="s">
        <v>155</v>
      </c>
      <c r="F43" s="74"/>
      <c r="G43" s="74"/>
      <c r="H43" s="74"/>
      <c r="I43" s="74"/>
      <c r="J43" s="75"/>
      <c r="K43" s="252">
        <f>AVERAGE(K13:K42)</f>
        <v>5.6999999999999995E-2</v>
      </c>
      <c r="L43" s="252">
        <f t="shared" ref="L43:P43" si="25">AVERAGE(L13:L42)</f>
        <v>11.781000000000002</v>
      </c>
      <c r="M43" s="252">
        <f t="shared" si="25"/>
        <v>4.6950000000000004E-3</v>
      </c>
      <c r="N43" s="252">
        <f t="shared" si="25"/>
        <v>1.9709999999999997E-3</v>
      </c>
      <c r="O43" s="252">
        <f t="shared" si="25"/>
        <v>0.86039999999999994</v>
      </c>
      <c r="P43" s="252">
        <f t="shared" si="25"/>
        <v>0.93900000000000006</v>
      </c>
      <c r="Q43" s="252"/>
      <c r="R43" s="252"/>
      <c r="S43" s="252">
        <f t="shared" ref="S43" si="26">AVERAGE(S13:S42)</f>
        <v>3.0319148936170208E-2</v>
      </c>
      <c r="T43" s="252">
        <f t="shared" ref="T43" si="27">AVERAGE(T13:T42)</f>
        <v>6.2664893617021269</v>
      </c>
      <c r="U43" s="252">
        <f t="shared" ref="U43" si="28">AVERAGE(U13:U42)</f>
        <v>1.1567803191489358E-3</v>
      </c>
      <c r="V43" s="252">
        <f t="shared" ref="V43" si="29">AVERAGE(V13:V42)</f>
        <v>1.0484042553191488E-3</v>
      </c>
      <c r="W43" s="252">
        <f t="shared" ref="W43" si="30">AVERAGE(W13:W42)</f>
        <v>0.45765957446808503</v>
      </c>
      <c r="X43" s="252">
        <f t="shared" ref="X43" si="31">AVERAGE(X13:X42)</f>
        <v>0.49946808510638291</v>
      </c>
    </row>
    <row r="44" spans="1:24" ht="35.549999999999997" customHeight="1" x14ac:dyDescent="0.25">
      <c r="A44" s="71"/>
      <c r="B44" s="72"/>
      <c r="C44" s="72"/>
      <c r="D44" s="72"/>
      <c r="E44" s="72"/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3"/>
    </row>
    <row r="46" spans="1:24" ht="13.8" thickBot="1" x14ac:dyDescent="0.3"/>
    <row r="47" spans="1:24" ht="28.2" thickBot="1" x14ac:dyDescent="0.3">
      <c r="B47" s="76" t="s">
        <v>50</v>
      </c>
      <c r="C47" s="77" t="s">
        <v>51</v>
      </c>
      <c r="D47" s="77" t="s">
        <v>52</v>
      </c>
      <c r="E47" s="77" t="s">
        <v>53</v>
      </c>
    </row>
    <row r="48" spans="1:24" ht="14.4" thickBot="1" x14ac:dyDescent="0.3">
      <c r="B48" s="78" t="s">
        <v>54</v>
      </c>
      <c r="C48" s="79">
        <v>0.28000000000000003</v>
      </c>
      <c r="D48" s="80" t="s">
        <v>55</v>
      </c>
      <c r="E48" s="80" t="s">
        <v>56</v>
      </c>
    </row>
    <row r="49" spans="2:7" ht="14.4" thickBot="1" x14ac:dyDescent="0.3">
      <c r="B49" s="78" t="s">
        <v>57</v>
      </c>
      <c r="C49" s="79">
        <v>0.33</v>
      </c>
      <c r="D49" s="81"/>
      <c r="E49" s="81"/>
    </row>
    <row r="50" spans="2:7" ht="14.4" thickBot="1" x14ac:dyDescent="0.3">
      <c r="B50" s="78" t="s">
        <v>58</v>
      </c>
      <c r="C50" s="79">
        <v>0.33</v>
      </c>
      <c r="D50" s="81"/>
      <c r="E50" s="81"/>
    </row>
    <row r="51" spans="2:7" ht="14.4" thickBot="1" x14ac:dyDescent="0.3">
      <c r="B51" s="78" t="s">
        <v>59</v>
      </c>
      <c r="C51" s="79">
        <v>0.32</v>
      </c>
      <c r="D51" s="81"/>
      <c r="E51" s="81"/>
    </row>
    <row r="52" spans="2:7" ht="14.4" thickBot="1" x14ac:dyDescent="0.3">
      <c r="B52" s="78" t="s">
        <v>60</v>
      </c>
      <c r="C52" s="79">
        <v>0.31</v>
      </c>
      <c r="D52" s="81"/>
      <c r="E52" s="81"/>
    </row>
    <row r="53" spans="2:7" ht="14.4" thickBot="1" x14ac:dyDescent="0.3">
      <c r="B53" s="78" t="s">
        <v>61</v>
      </c>
      <c r="C53" s="79">
        <v>0.31</v>
      </c>
      <c r="D53" s="81"/>
      <c r="E53" s="82"/>
      <c r="G53" s="83">
        <f>SUM(C48:C53)</f>
        <v>1.8800000000000003</v>
      </c>
    </row>
    <row r="54" spans="2:7" ht="14.4" thickBot="1" x14ac:dyDescent="0.3">
      <c r="B54" s="78" t="s">
        <v>62</v>
      </c>
      <c r="C54" s="79">
        <v>0.3</v>
      </c>
      <c r="D54" s="81"/>
      <c r="E54" s="80" t="s">
        <v>63</v>
      </c>
    </row>
    <row r="55" spans="2:7" ht="14.4" thickBot="1" x14ac:dyDescent="0.3">
      <c r="B55" s="78" t="s">
        <v>64</v>
      </c>
      <c r="C55" s="79">
        <v>0.3</v>
      </c>
      <c r="D55" s="81"/>
      <c r="E55" s="81"/>
    </row>
    <row r="56" spans="2:7" ht="14.4" thickBot="1" x14ac:dyDescent="0.3">
      <c r="B56" s="78" t="s">
        <v>65</v>
      </c>
      <c r="C56" s="79">
        <v>0.26</v>
      </c>
      <c r="D56" s="81"/>
      <c r="E56" s="81"/>
    </row>
    <row r="57" spans="2:7" ht="14.4" thickBot="1" x14ac:dyDescent="0.3">
      <c r="B57" s="78" t="s">
        <v>66</v>
      </c>
      <c r="C57" s="79">
        <v>0.26</v>
      </c>
      <c r="D57" s="81"/>
      <c r="E57" s="81"/>
    </row>
    <row r="58" spans="2:7" ht="14.4" thickBot="1" x14ac:dyDescent="0.3">
      <c r="B58" s="78" t="s">
        <v>67</v>
      </c>
      <c r="C58" s="79">
        <v>0.31</v>
      </c>
      <c r="D58" s="81"/>
      <c r="E58" s="81"/>
    </row>
    <row r="59" spans="2:7" ht="14.4" thickBot="1" x14ac:dyDescent="0.3">
      <c r="B59" s="78" t="s">
        <v>68</v>
      </c>
      <c r="C59" s="79">
        <v>0.31</v>
      </c>
      <c r="D59" s="82"/>
      <c r="E59" s="82"/>
      <c r="G59">
        <f>SUM(C54:C59)</f>
        <v>1.7400000000000002</v>
      </c>
    </row>
  </sheetData>
  <mergeCells count="24">
    <mergeCell ref="A44:X44"/>
    <mergeCell ref="D48:D59"/>
    <mergeCell ref="E48:E53"/>
    <mergeCell ref="E54:E59"/>
    <mergeCell ref="A43:C43"/>
    <mergeCell ref="E43:J43"/>
    <mergeCell ref="A8:X8"/>
    <mergeCell ref="A9:A11"/>
    <mergeCell ref="E9:J9"/>
    <mergeCell ref="K9:P9"/>
    <mergeCell ref="S9:X9"/>
    <mergeCell ref="A6:D7"/>
    <mergeCell ref="K6:K7"/>
    <mergeCell ref="N6:O6"/>
    <mergeCell ref="P6:Q7"/>
    <mergeCell ref="R6:R7"/>
    <mergeCell ref="N7:O7"/>
    <mergeCell ref="A1:X1"/>
    <mergeCell ref="A2:X2"/>
    <mergeCell ref="B3:X3"/>
    <mergeCell ref="A4:X4"/>
    <mergeCell ref="A5:D5"/>
    <mergeCell ref="N5:O5"/>
    <mergeCell ref="P5:R5"/>
  </mergeCells>
  <pageMargins left="0.7" right="0.7" top="0.75" bottom="0.75" header="0.3" footer="0.3"/>
  <pageSetup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099CAD-AB0F-4599-A89C-1126E16E3D5E}">
  <dimension ref="A1:X43"/>
  <sheetViews>
    <sheetView topLeftCell="A18" zoomScale="70" zoomScaleNormal="70" workbookViewId="0">
      <selection activeCell="D42" sqref="D42"/>
    </sheetView>
  </sheetViews>
  <sheetFormatPr baseColWidth="10" defaultRowHeight="13.2" x14ac:dyDescent="0.25"/>
  <sheetData>
    <row r="1" spans="1:24" x14ac:dyDescent="0.25">
      <c r="A1" s="86" t="s">
        <v>70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8"/>
    </row>
    <row r="2" spans="1:24" x14ac:dyDescent="0.25">
      <c r="A2" s="90" t="s">
        <v>71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2"/>
    </row>
    <row r="3" spans="1:24" x14ac:dyDescent="0.25">
      <c r="A3" s="93" t="s">
        <v>72</v>
      </c>
      <c r="B3" s="86" t="s">
        <v>128</v>
      </c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8"/>
    </row>
    <row r="4" spans="1:24" x14ac:dyDescent="0.25">
      <c r="A4" s="94"/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  <c r="X4" s="96"/>
    </row>
    <row r="5" spans="1:24" ht="27.6" x14ac:dyDescent="0.25">
      <c r="A5" s="97"/>
      <c r="B5" s="98"/>
      <c r="C5" s="98"/>
      <c r="D5" s="99"/>
      <c r="E5" s="100" t="s">
        <v>74</v>
      </c>
      <c r="F5" s="101" t="s">
        <v>75</v>
      </c>
      <c r="G5" s="100" t="s">
        <v>76</v>
      </c>
      <c r="H5" s="100" t="s">
        <v>77</v>
      </c>
      <c r="I5" s="102" t="s">
        <v>78</v>
      </c>
      <c r="J5" s="102" t="s">
        <v>79</v>
      </c>
      <c r="K5" s="103"/>
      <c r="L5" s="100" t="s">
        <v>80</v>
      </c>
      <c r="M5" s="100" t="s">
        <v>81</v>
      </c>
      <c r="N5" s="104" t="s">
        <v>82</v>
      </c>
      <c r="O5" s="105"/>
      <c r="P5" s="97"/>
      <c r="Q5" s="98"/>
      <c r="R5" s="99"/>
      <c r="S5" s="100" t="s">
        <v>74</v>
      </c>
      <c r="T5" s="100" t="s">
        <v>75</v>
      </c>
      <c r="U5" s="100" t="s">
        <v>76</v>
      </c>
      <c r="V5" s="101" t="s">
        <v>77</v>
      </c>
      <c r="W5" s="102" t="s">
        <v>78</v>
      </c>
      <c r="X5" s="102" t="s">
        <v>79</v>
      </c>
    </row>
    <row r="6" spans="1:24" ht="13.8" x14ac:dyDescent="0.25">
      <c r="A6" s="106" t="s">
        <v>83</v>
      </c>
      <c r="B6" s="107"/>
      <c r="C6" s="107"/>
      <c r="D6" s="108"/>
      <c r="E6" s="109">
        <v>60</v>
      </c>
      <c r="F6" s="110">
        <v>3500</v>
      </c>
      <c r="G6" s="111">
        <v>0.5</v>
      </c>
      <c r="H6" s="109">
        <v>41</v>
      </c>
      <c r="I6" s="112">
        <v>80</v>
      </c>
      <c r="J6" s="112">
        <v>200</v>
      </c>
      <c r="K6" s="113"/>
      <c r="L6" s="114" t="s">
        <v>84</v>
      </c>
      <c r="M6" s="109">
        <v>110</v>
      </c>
      <c r="N6" s="115" t="s">
        <v>85</v>
      </c>
      <c r="O6" s="116"/>
      <c r="P6" s="117"/>
      <c r="Q6" s="118"/>
      <c r="R6" s="119" t="s">
        <v>86</v>
      </c>
      <c r="S6" s="120">
        <v>1.89</v>
      </c>
      <c r="T6" s="109">
        <v>112</v>
      </c>
      <c r="U6" s="120">
        <v>0.02</v>
      </c>
      <c r="V6" s="121">
        <v>1.29</v>
      </c>
      <c r="W6" s="122">
        <v>2.5099999999999998</v>
      </c>
      <c r="X6" s="122">
        <v>6.29</v>
      </c>
    </row>
    <row r="7" spans="1:24" ht="13.8" x14ac:dyDescent="0.25">
      <c r="A7" s="106"/>
      <c r="B7" s="107"/>
      <c r="C7" s="107"/>
      <c r="D7" s="108"/>
      <c r="E7" s="123" t="s">
        <v>87</v>
      </c>
      <c r="F7" s="124" t="s">
        <v>87</v>
      </c>
      <c r="G7" s="123" t="s">
        <v>87</v>
      </c>
      <c r="H7" s="123" t="s">
        <v>87</v>
      </c>
      <c r="I7" s="125" t="s">
        <v>87</v>
      </c>
      <c r="J7" s="125" t="s">
        <v>87</v>
      </c>
      <c r="K7" s="113"/>
      <c r="L7" s="114" t="s">
        <v>88</v>
      </c>
      <c r="M7" s="126">
        <v>45</v>
      </c>
      <c r="N7" s="127" t="s">
        <v>89</v>
      </c>
      <c r="O7" s="128"/>
      <c r="P7" s="117"/>
      <c r="Q7" s="118"/>
      <c r="R7" s="129"/>
      <c r="S7" s="120">
        <v>0.77</v>
      </c>
      <c r="T7" s="109">
        <v>112</v>
      </c>
      <c r="U7" s="120">
        <v>0.01</v>
      </c>
      <c r="V7" s="121">
        <v>0.53</v>
      </c>
      <c r="W7" s="122">
        <v>1.03</v>
      </c>
      <c r="X7" s="122">
        <v>2.57</v>
      </c>
    </row>
    <row r="8" spans="1:24" x14ac:dyDescent="0.25">
      <c r="A8" s="130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  <c r="V8" s="131"/>
      <c r="W8" s="131"/>
      <c r="X8" s="131"/>
    </row>
    <row r="9" spans="1:24" ht="13.8" x14ac:dyDescent="0.25">
      <c r="A9" s="132" t="s">
        <v>90</v>
      </c>
      <c r="B9" s="100" t="s">
        <v>91</v>
      </c>
      <c r="C9" s="100" t="s">
        <v>92</v>
      </c>
      <c r="D9" s="100" t="s">
        <v>93</v>
      </c>
      <c r="E9" s="104" t="s">
        <v>94</v>
      </c>
      <c r="F9" s="133"/>
      <c r="G9" s="133"/>
      <c r="H9" s="133"/>
      <c r="I9" s="133"/>
      <c r="J9" s="105"/>
      <c r="K9" s="104" t="s">
        <v>95</v>
      </c>
      <c r="L9" s="133"/>
      <c r="M9" s="133"/>
      <c r="N9" s="133"/>
      <c r="O9" s="133"/>
      <c r="P9" s="105"/>
      <c r="Q9" s="100" t="s">
        <v>96</v>
      </c>
      <c r="R9" s="100" t="s">
        <v>97</v>
      </c>
      <c r="S9" s="134" t="s">
        <v>98</v>
      </c>
      <c r="T9" s="135"/>
      <c r="U9" s="135"/>
      <c r="V9" s="135"/>
      <c r="W9" s="135"/>
      <c r="X9" s="136"/>
    </row>
    <row r="10" spans="1:24" ht="27.6" x14ac:dyDescent="0.25">
      <c r="A10" s="137"/>
      <c r="B10" s="100" t="s">
        <v>99</v>
      </c>
      <c r="C10" s="100" t="s">
        <v>100</v>
      </c>
      <c r="D10" s="100" t="s">
        <v>101</v>
      </c>
      <c r="E10" s="138" t="s">
        <v>102</v>
      </c>
      <c r="F10" s="101" t="s">
        <v>75</v>
      </c>
      <c r="G10" s="139" t="s">
        <v>103</v>
      </c>
      <c r="H10" s="100" t="s">
        <v>77</v>
      </c>
      <c r="I10" s="102" t="s">
        <v>78</v>
      </c>
      <c r="J10" s="102" t="s">
        <v>79</v>
      </c>
      <c r="K10" s="138" t="s">
        <v>102</v>
      </c>
      <c r="L10" s="100" t="s">
        <v>75</v>
      </c>
      <c r="M10" s="139" t="s">
        <v>103</v>
      </c>
      <c r="N10" s="100" t="s">
        <v>77</v>
      </c>
      <c r="O10" s="100" t="s">
        <v>78</v>
      </c>
      <c r="P10" s="100" t="s">
        <v>79</v>
      </c>
      <c r="Q10" s="100" t="s">
        <v>104</v>
      </c>
      <c r="R10" s="100" t="s">
        <v>104</v>
      </c>
      <c r="S10" s="138" t="s">
        <v>102</v>
      </c>
      <c r="T10" s="100" t="s">
        <v>75</v>
      </c>
      <c r="U10" s="139" t="s">
        <v>103</v>
      </c>
      <c r="V10" s="101" t="s">
        <v>77</v>
      </c>
      <c r="W10" s="102" t="s">
        <v>78</v>
      </c>
      <c r="X10" s="102" t="s">
        <v>79</v>
      </c>
    </row>
    <row r="11" spans="1:24" ht="27.6" x14ac:dyDescent="0.25">
      <c r="A11" s="140"/>
      <c r="B11" s="100" t="s">
        <v>105</v>
      </c>
      <c r="C11" s="100" t="s">
        <v>106</v>
      </c>
      <c r="D11" s="100" t="s">
        <v>107</v>
      </c>
      <c r="E11" s="141" t="s">
        <v>87</v>
      </c>
      <c r="F11" s="142" t="s">
        <v>87</v>
      </c>
      <c r="G11" s="141" t="s">
        <v>87</v>
      </c>
      <c r="H11" s="141" t="s">
        <v>87</v>
      </c>
      <c r="I11" s="143" t="s">
        <v>87</v>
      </c>
      <c r="J11" s="143" t="s">
        <v>87</v>
      </c>
      <c r="K11" s="142" t="s">
        <v>108</v>
      </c>
      <c r="L11" s="141" t="s">
        <v>108</v>
      </c>
      <c r="M11" s="141" t="s">
        <v>108</v>
      </c>
      <c r="N11" s="141" t="s">
        <v>108</v>
      </c>
      <c r="O11" s="141" t="s">
        <v>108</v>
      </c>
      <c r="P11" s="141" t="s">
        <v>108</v>
      </c>
      <c r="Q11" s="141" t="s">
        <v>69</v>
      </c>
      <c r="R11" s="141" t="s">
        <v>109</v>
      </c>
      <c r="S11" s="100" t="s">
        <v>110</v>
      </c>
      <c r="T11" s="100" t="s">
        <v>111</v>
      </c>
      <c r="U11" s="100" t="s">
        <v>110</v>
      </c>
      <c r="V11" s="101" t="s">
        <v>110</v>
      </c>
      <c r="W11" s="102" t="s">
        <v>110</v>
      </c>
      <c r="X11" s="102" t="s">
        <v>110</v>
      </c>
    </row>
    <row r="12" spans="1:24" ht="27.6" x14ac:dyDescent="0.25">
      <c r="A12" s="155">
        <v>1</v>
      </c>
      <c r="B12" s="156">
        <v>6.4</v>
      </c>
      <c r="C12" s="155">
        <v>55829</v>
      </c>
      <c r="D12" s="155">
        <v>45</v>
      </c>
      <c r="E12" s="155">
        <v>2</v>
      </c>
      <c r="F12" s="155">
        <v>568</v>
      </c>
      <c r="G12" s="157">
        <v>0.1</v>
      </c>
      <c r="H12" s="158">
        <v>0.108</v>
      </c>
      <c r="I12" s="155">
        <v>48</v>
      </c>
      <c r="J12" s="155">
        <v>52</v>
      </c>
      <c r="K12" s="157">
        <f>$D$12*E12/1000</f>
        <v>0.09</v>
      </c>
      <c r="L12" s="157">
        <f t="shared" ref="L12:P12" si="0">$D$12*F12/1000</f>
        <v>25.56</v>
      </c>
      <c r="M12" s="157">
        <f t="shared" si="0"/>
        <v>4.4999999999999997E-3</v>
      </c>
      <c r="N12" s="157">
        <f t="shared" si="0"/>
        <v>4.8600000000000006E-3</v>
      </c>
      <c r="O12" s="157">
        <f t="shared" si="0"/>
        <v>2.16</v>
      </c>
      <c r="P12" s="157">
        <f t="shared" si="0"/>
        <v>2.34</v>
      </c>
      <c r="Q12" s="155">
        <f>'enero 2020'!$G$53</f>
        <v>1.8800000000000003</v>
      </c>
      <c r="R12" s="160" t="s">
        <v>113</v>
      </c>
      <c r="S12" s="158">
        <f>K12/$Q$12</f>
        <v>4.7872340425531908E-2</v>
      </c>
      <c r="T12" s="158">
        <f t="shared" ref="T12:X12" si="1">L12/$Q$12</f>
        <v>13.595744680851061</v>
      </c>
      <c r="U12" s="158">
        <f t="shared" si="1"/>
        <v>2.3936170212765953E-3</v>
      </c>
      <c r="V12" s="158">
        <f t="shared" si="1"/>
        <v>2.5851063829787232E-3</v>
      </c>
      <c r="W12" s="158">
        <f t="shared" si="1"/>
        <v>1.1489361702127658</v>
      </c>
      <c r="X12" s="158">
        <f t="shared" si="1"/>
        <v>1.2446808510638294</v>
      </c>
    </row>
    <row r="13" spans="1:24" ht="27.6" x14ac:dyDescent="0.25">
      <c r="A13" s="155">
        <v>2</v>
      </c>
      <c r="B13" s="156">
        <v>6.3</v>
      </c>
      <c r="C13" s="155">
        <v>55874</v>
      </c>
      <c r="D13" s="155">
        <v>45</v>
      </c>
      <c r="E13" s="155">
        <v>2</v>
      </c>
      <c r="F13" s="155">
        <v>568</v>
      </c>
      <c r="G13" s="157">
        <v>0.1</v>
      </c>
      <c r="H13" s="158">
        <v>0.108</v>
      </c>
      <c r="I13" s="155">
        <v>48</v>
      </c>
      <c r="J13" s="155">
        <v>52</v>
      </c>
      <c r="K13" s="157">
        <f>$D$13*E13/1000</f>
        <v>0.09</v>
      </c>
      <c r="L13" s="157">
        <f t="shared" ref="L13:P13" si="2">$D$13*F13/1000</f>
        <v>25.56</v>
      </c>
      <c r="M13" s="157">
        <f t="shared" si="2"/>
        <v>4.4999999999999997E-3</v>
      </c>
      <c r="N13" s="157">
        <f t="shared" si="2"/>
        <v>4.8600000000000006E-3</v>
      </c>
      <c r="O13" s="157">
        <f t="shared" si="2"/>
        <v>2.16</v>
      </c>
      <c r="P13" s="157">
        <f t="shared" si="2"/>
        <v>2.34</v>
      </c>
      <c r="Q13" s="155">
        <f>'enero 2020'!$G$53</f>
        <v>1.8800000000000003</v>
      </c>
      <c r="R13" s="160" t="s">
        <v>113</v>
      </c>
      <c r="S13" s="158">
        <f t="shared" ref="S13:S41" si="3">K13/$Q$12</f>
        <v>4.7872340425531908E-2</v>
      </c>
      <c r="T13" s="158">
        <f t="shared" ref="T13:T41" si="4">L13/$Q$12</f>
        <v>13.595744680851061</v>
      </c>
      <c r="U13" s="158">
        <f t="shared" ref="U13:U41" si="5">M13/$Q$12</f>
        <v>2.3936170212765953E-3</v>
      </c>
      <c r="V13" s="158">
        <f t="shared" ref="V13:V41" si="6">N13/$Q$12</f>
        <v>2.5851063829787232E-3</v>
      </c>
      <c r="W13" s="158">
        <f t="shared" ref="W13:W41" si="7">O13/$Q$12</f>
        <v>1.1489361702127658</v>
      </c>
      <c r="X13" s="158">
        <f t="shared" ref="X13:X41" si="8">P13/$Q$12</f>
        <v>1.2446808510638294</v>
      </c>
    </row>
    <row r="14" spans="1:24" ht="13.8" x14ac:dyDescent="0.25">
      <c r="A14" s="155">
        <v>3</v>
      </c>
      <c r="B14" s="156">
        <v>6.7</v>
      </c>
      <c r="C14" s="155">
        <v>55874</v>
      </c>
      <c r="D14" s="155">
        <v>0</v>
      </c>
      <c r="E14" s="155">
        <v>2</v>
      </c>
      <c r="F14" s="155">
        <v>568</v>
      </c>
      <c r="G14" s="157">
        <v>0.1</v>
      </c>
      <c r="H14" s="158">
        <v>0.108</v>
      </c>
      <c r="I14" s="155">
        <v>48</v>
      </c>
      <c r="J14" s="155">
        <v>52</v>
      </c>
      <c r="K14" s="160" t="s">
        <v>112</v>
      </c>
      <c r="L14" s="160" t="s">
        <v>112</v>
      </c>
      <c r="M14" s="160" t="s">
        <v>112</v>
      </c>
      <c r="N14" s="160" t="s">
        <v>112</v>
      </c>
      <c r="O14" s="160" t="s">
        <v>112</v>
      </c>
      <c r="P14" s="160" t="s">
        <v>112</v>
      </c>
      <c r="Q14" s="155">
        <f>'enero 2020'!$G$53</f>
        <v>1.8800000000000003</v>
      </c>
      <c r="R14" s="160" t="s">
        <v>112</v>
      </c>
      <c r="S14" s="158"/>
      <c r="T14" s="158"/>
      <c r="U14" s="158"/>
      <c r="V14" s="158"/>
      <c r="W14" s="158"/>
      <c r="X14" s="158"/>
    </row>
    <row r="15" spans="1:24" ht="13.8" x14ac:dyDescent="0.25">
      <c r="A15" s="155">
        <v>4</v>
      </c>
      <c r="B15" s="156">
        <v>6.5</v>
      </c>
      <c r="C15" s="155">
        <v>55874</v>
      </c>
      <c r="D15" s="155">
        <v>0</v>
      </c>
      <c r="E15" s="155">
        <v>2</v>
      </c>
      <c r="F15" s="155">
        <v>568</v>
      </c>
      <c r="G15" s="157">
        <v>0.1</v>
      </c>
      <c r="H15" s="158">
        <v>0.108</v>
      </c>
      <c r="I15" s="155">
        <v>48</v>
      </c>
      <c r="J15" s="155">
        <v>52</v>
      </c>
      <c r="K15" s="160" t="s">
        <v>112</v>
      </c>
      <c r="L15" s="160" t="s">
        <v>112</v>
      </c>
      <c r="M15" s="160" t="s">
        <v>112</v>
      </c>
      <c r="N15" s="160" t="s">
        <v>112</v>
      </c>
      <c r="O15" s="160" t="s">
        <v>112</v>
      </c>
      <c r="P15" s="160" t="s">
        <v>112</v>
      </c>
      <c r="Q15" s="155">
        <f>'enero 2020'!$G$53</f>
        <v>1.8800000000000003</v>
      </c>
      <c r="R15" s="160" t="s">
        <v>112</v>
      </c>
      <c r="S15" s="158"/>
      <c r="T15" s="158"/>
      <c r="U15" s="158"/>
      <c r="V15" s="158"/>
      <c r="W15" s="158"/>
      <c r="X15" s="158"/>
    </row>
    <row r="16" spans="1:24" ht="27.6" x14ac:dyDescent="0.25">
      <c r="A16" s="155">
        <v>5</v>
      </c>
      <c r="B16" s="156">
        <v>6.8</v>
      </c>
      <c r="C16" s="155">
        <v>55916</v>
      </c>
      <c r="D16" s="155">
        <v>42</v>
      </c>
      <c r="E16" s="155">
        <v>2</v>
      </c>
      <c r="F16" s="155">
        <v>568</v>
      </c>
      <c r="G16" s="157">
        <v>0.1</v>
      </c>
      <c r="H16" s="158">
        <v>0.108</v>
      </c>
      <c r="I16" s="155">
        <v>48</v>
      </c>
      <c r="J16" s="155">
        <v>52</v>
      </c>
      <c r="K16" s="157">
        <f>$D$16*E16/1000</f>
        <v>8.4000000000000005E-2</v>
      </c>
      <c r="L16" s="157">
        <f t="shared" ref="L16:P16" si="9">$D$16*F16/1000</f>
        <v>23.856000000000002</v>
      </c>
      <c r="M16" s="157">
        <f t="shared" si="9"/>
        <v>4.2000000000000006E-3</v>
      </c>
      <c r="N16" s="157">
        <f t="shared" si="9"/>
        <v>4.5359999999999992E-3</v>
      </c>
      <c r="O16" s="157">
        <f t="shared" si="9"/>
        <v>2.016</v>
      </c>
      <c r="P16" s="157">
        <f t="shared" si="9"/>
        <v>2.1840000000000002</v>
      </c>
      <c r="Q16" s="155">
        <f>'enero 2020'!$G$53</f>
        <v>1.8800000000000003</v>
      </c>
      <c r="R16" s="160" t="s">
        <v>113</v>
      </c>
      <c r="S16" s="158">
        <f t="shared" si="3"/>
        <v>4.4680851063829782E-2</v>
      </c>
      <c r="T16" s="158">
        <f t="shared" si="4"/>
        <v>12.689361702127659</v>
      </c>
      <c r="U16" s="158">
        <f t="shared" si="5"/>
        <v>2.2340425531914895E-3</v>
      </c>
      <c r="V16" s="158">
        <f t="shared" si="6"/>
        <v>2.4127659574468075E-3</v>
      </c>
      <c r="W16" s="158">
        <f t="shared" si="7"/>
        <v>1.0723404255319147</v>
      </c>
      <c r="X16" s="158">
        <f t="shared" si="8"/>
        <v>1.1617021276595743</v>
      </c>
    </row>
    <row r="17" spans="1:24" ht="27.6" x14ac:dyDescent="0.25">
      <c r="A17" s="155">
        <v>6</v>
      </c>
      <c r="B17" s="156">
        <v>6.5</v>
      </c>
      <c r="C17" s="155">
        <v>55959</v>
      </c>
      <c r="D17" s="155">
        <v>43</v>
      </c>
      <c r="E17" s="155">
        <v>2</v>
      </c>
      <c r="F17" s="155">
        <v>568</v>
      </c>
      <c r="G17" s="157">
        <v>0.1</v>
      </c>
      <c r="H17" s="158">
        <v>0.108</v>
      </c>
      <c r="I17" s="155">
        <v>48</v>
      </c>
      <c r="J17" s="155">
        <v>52</v>
      </c>
      <c r="K17" s="157">
        <f>$D$17*E17/1000</f>
        <v>8.5999999999999993E-2</v>
      </c>
      <c r="L17" s="157">
        <f t="shared" ref="L17:P17" si="10">$D$17*F17/1000</f>
        <v>24.423999999999999</v>
      </c>
      <c r="M17" s="157">
        <f t="shared" si="10"/>
        <v>4.3E-3</v>
      </c>
      <c r="N17" s="157">
        <f t="shared" si="10"/>
        <v>4.6440000000000006E-3</v>
      </c>
      <c r="O17" s="157">
        <f t="shared" si="10"/>
        <v>2.0640000000000001</v>
      </c>
      <c r="P17" s="157">
        <f t="shared" si="10"/>
        <v>2.2360000000000002</v>
      </c>
      <c r="Q17" s="155">
        <f>'enero 2020'!$G$53</f>
        <v>1.8800000000000003</v>
      </c>
      <c r="R17" s="160" t="s">
        <v>113</v>
      </c>
      <c r="S17" s="158">
        <f t="shared" si="3"/>
        <v>4.5744680851063819E-2</v>
      </c>
      <c r="T17" s="158">
        <f t="shared" si="4"/>
        <v>12.991489361702126</v>
      </c>
      <c r="U17" s="158">
        <f t="shared" si="5"/>
        <v>2.287234042553191E-3</v>
      </c>
      <c r="V17" s="158">
        <f t="shared" si="6"/>
        <v>2.4702127659574466E-3</v>
      </c>
      <c r="W17" s="158">
        <f t="shared" si="7"/>
        <v>1.0978723404255317</v>
      </c>
      <c r="X17" s="158">
        <f t="shared" si="8"/>
        <v>1.1893617021276595</v>
      </c>
    </row>
    <row r="18" spans="1:24" ht="27.6" x14ac:dyDescent="0.25">
      <c r="A18" s="155">
        <v>7</v>
      </c>
      <c r="B18" s="156">
        <v>6.9</v>
      </c>
      <c r="C18" s="155">
        <v>56002</v>
      </c>
      <c r="D18" s="155">
        <v>43</v>
      </c>
      <c r="E18" s="155">
        <v>2</v>
      </c>
      <c r="F18" s="155">
        <v>568</v>
      </c>
      <c r="G18" s="157">
        <v>0.1</v>
      </c>
      <c r="H18" s="158">
        <v>0.108</v>
      </c>
      <c r="I18" s="155">
        <v>48</v>
      </c>
      <c r="J18" s="155">
        <v>52</v>
      </c>
      <c r="K18" s="157">
        <f>$D$18*E18/1000</f>
        <v>8.5999999999999993E-2</v>
      </c>
      <c r="L18" s="157">
        <f t="shared" ref="L18:P18" si="11">$D$18*F18/1000</f>
        <v>24.423999999999999</v>
      </c>
      <c r="M18" s="157">
        <f t="shared" si="11"/>
        <v>4.3E-3</v>
      </c>
      <c r="N18" s="157">
        <f t="shared" si="11"/>
        <v>4.6440000000000006E-3</v>
      </c>
      <c r="O18" s="157">
        <f t="shared" si="11"/>
        <v>2.0640000000000001</v>
      </c>
      <c r="P18" s="157">
        <f t="shared" si="11"/>
        <v>2.2360000000000002</v>
      </c>
      <c r="Q18" s="155">
        <f>'enero 2020'!$G$53</f>
        <v>1.8800000000000003</v>
      </c>
      <c r="R18" s="160" t="s">
        <v>113</v>
      </c>
      <c r="S18" s="158">
        <f t="shared" si="3"/>
        <v>4.5744680851063819E-2</v>
      </c>
      <c r="T18" s="158">
        <f t="shared" si="4"/>
        <v>12.991489361702126</v>
      </c>
      <c r="U18" s="158">
        <f t="shared" si="5"/>
        <v>2.287234042553191E-3</v>
      </c>
      <c r="V18" s="158">
        <f t="shared" si="6"/>
        <v>2.4702127659574466E-3</v>
      </c>
      <c r="W18" s="158">
        <f t="shared" si="7"/>
        <v>1.0978723404255317</v>
      </c>
      <c r="X18" s="158">
        <f t="shared" si="8"/>
        <v>1.1893617021276595</v>
      </c>
    </row>
    <row r="19" spans="1:24" ht="27.6" x14ac:dyDescent="0.25">
      <c r="A19" s="155">
        <v>8</v>
      </c>
      <c r="B19" s="156">
        <v>6.5</v>
      </c>
      <c r="C19" s="155">
        <v>56047</v>
      </c>
      <c r="D19" s="155">
        <v>45</v>
      </c>
      <c r="E19" s="155">
        <v>2</v>
      </c>
      <c r="F19" s="155">
        <v>568</v>
      </c>
      <c r="G19" s="157">
        <v>0.1</v>
      </c>
      <c r="H19" s="158">
        <v>0.108</v>
      </c>
      <c r="I19" s="155">
        <v>48</v>
      </c>
      <c r="J19" s="155">
        <v>52</v>
      </c>
      <c r="K19" s="157">
        <f>$D$19*E19/1000</f>
        <v>0.09</v>
      </c>
      <c r="L19" s="157">
        <f t="shared" ref="L19:P19" si="12">$D$19*F19/1000</f>
        <v>25.56</v>
      </c>
      <c r="M19" s="157">
        <f t="shared" si="12"/>
        <v>4.4999999999999997E-3</v>
      </c>
      <c r="N19" s="157">
        <f t="shared" si="12"/>
        <v>4.8600000000000006E-3</v>
      </c>
      <c r="O19" s="157">
        <f t="shared" si="12"/>
        <v>2.16</v>
      </c>
      <c r="P19" s="157">
        <f t="shared" si="12"/>
        <v>2.34</v>
      </c>
      <c r="Q19" s="155">
        <f>'enero 2020'!$G$53</f>
        <v>1.8800000000000003</v>
      </c>
      <c r="R19" s="160" t="s">
        <v>113</v>
      </c>
      <c r="S19" s="158">
        <f t="shared" si="3"/>
        <v>4.7872340425531908E-2</v>
      </c>
      <c r="T19" s="158">
        <f t="shared" si="4"/>
        <v>13.595744680851061</v>
      </c>
      <c r="U19" s="158">
        <f t="shared" si="5"/>
        <v>2.3936170212765953E-3</v>
      </c>
      <c r="V19" s="158">
        <f t="shared" si="6"/>
        <v>2.5851063829787232E-3</v>
      </c>
      <c r="W19" s="158">
        <f t="shared" si="7"/>
        <v>1.1489361702127658</v>
      </c>
      <c r="X19" s="158">
        <f t="shared" si="8"/>
        <v>1.2446808510638294</v>
      </c>
    </row>
    <row r="20" spans="1:24" ht="27.6" x14ac:dyDescent="0.25">
      <c r="A20" s="155">
        <v>9</v>
      </c>
      <c r="B20" s="156">
        <v>7.1</v>
      </c>
      <c r="C20" s="155">
        <v>56091</v>
      </c>
      <c r="D20" s="155">
        <v>44</v>
      </c>
      <c r="E20" s="155">
        <v>2</v>
      </c>
      <c r="F20" s="155">
        <v>568</v>
      </c>
      <c r="G20" s="157">
        <v>0.1</v>
      </c>
      <c r="H20" s="158">
        <v>0.108</v>
      </c>
      <c r="I20" s="155">
        <v>48</v>
      </c>
      <c r="J20" s="155">
        <v>52</v>
      </c>
      <c r="K20" s="157">
        <f>$D$20*E20/1000</f>
        <v>8.7999999999999995E-2</v>
      </c>
      <c r="L20" s="157">
        <f t="shared" ref="L20:P20" si="13">$D$20*F20/1000</f>
        <v>24.992000000000001</v>
      </c>
      <c r="M20" s="157">
        <f t="shared" si="13"/>
        <v>4.4000000000000003E-3</v>
      </c>
      <c r="N20" s="157">
        <f t="shared" si="13"/>
        <v>4.7520000000000001E-3</v>
      </c>
      <c r="O20" s="157">
        <f t="shared" si="13"/>
        <v>2.1120000000000001</v>
      </c>
      <c r="P20" s="157">
        <f t="shared" si="13"/>
        <v>2.2879999999999998</v>
      </c>
      <c r="Q20" s="155">
        <f>'enero 2020'!$G$53</f>
        <v>1.8800000000000003</v>
      </c>
      <c r="R20" s="160" t="s">
        <v>113</v>
      </c>
      <c r="S20" s="158">
        <f t="shared" si="3"/>
        <v>4.6808510638297864E-2</v>
      </c>
      <c r="T20" s="158">
        <f t="shared" si="4"/>
        <v>13.293617021276594</v>
      </c>
      <c r="U20" s="158">
        <f t="shared" si="5"/>
        <v>2.3404255319148934E-3</v>
      </c>
      <c r="V20" s="158">
        <f t="shared" si="6"/>
        <v>2.5276595744680849E-3</v>
      </c>
      <c r="W20" s="158">
        <f t="shared" si="7"/>
        <v>1.1234042553191488</v>
      </c>
      <c r="X20" s="158">
        <f t="shared" si="8"/>
        <v>1.2170212765957444</v>
      </c>
    </row>
    <row r="21" spans="1:24" ht="13.8" x14ac:dyDescent="0.25">
      <c r="A21" s="155">
        <v>10</v>
      </c>
      <c r="B21" s="156">
        <v>7.1</v>
      </c>
      <c r="C21" s="155">
        <v>56091</v>
      </c>
      <c r="D21" s="155"/>
      <c r="E21" s="155">
        <v>2</v>
      </c>
      <c r="F21" s="155">
        <v>568</v>
      </c>
      <c r="G21" s="157">
        <v>0.1</v>
      </c>
      <c r="H21" s="158">
        <v>0.108</v>
      </c>
      <c r="I21" s="155">
        <v>48</v>
      </c>
      <c r="J21" s="155">
        <v>52</v>
      </c>
      <c r="K21" s="160" t="s">
        <v>112</v>
      </c>
      <c r="L21" s="160" t="s">
        <v>112</v>
      </c>
      <c r="M21" s="160" t="s">
        <v>112</v>
      </c>
      <c r="N21" s="160" t="s">
        <v>112</v>
      </c>
      <c r="O21" s="160" t="s">
        <v>112</v>
      </c>
      <c r="P21" s="160" t="s">
        <v>112</v>
      </c>
      <c r="Q21" s="155">
        <f>'enero 2020'!$G$53</f>
        <v>1.8800000000000003</v>
      </c>
      <c r="R21" s="160" t="s">
        <v>112</v>
      </c>
      <c r="S21" s="158"/>
      <c r="T21" s="158"/>
      <c r="U21" s="158"/>
      <c r="V21" s="158"/>
      <c r="W21" s="158"/>
      <c r="X21" s="158"/>
    </row>
    <row r="22" spans="1:24" ht="13.8" x14ac:dyDescent="0.25">
      <c r="A22" s="155">
        <v>11</v>
      </c>
      <c r="B22" s="156">
        <v>6.3</v>
      </c>
      <c r="C22" s="155">
        <v>56091</v>
      </c>
      <c r="D22" s="155"/>
      <c r="E22" s="155">
        <v>2</v>
      </c>
      <c r="F22" s="155">
        <v>568</v>
      </c>
      <c r="G22" s="157">
        <v>0.1</v>
      </c>
      <c r="H22" s="158">
        <v>0.108</v>
      </c>
      <c r="I22" s="155">
        <v>48</v>
      </c>
      <c r="J22" s="155">
        <v>52</v>
      </c>
      <c r="K22" s="160" t="s">
        <v>112</v>
      </c>
      <c r="L22" s="160" t="s">
        <v>112</v>
      </c>
      <c r="M22" s="160" t="s">
        <v>112</v>
      </c>
      <c r="N22" s="160" t="s">
        <v>112</v>
      </c>
      <c r="O22" s="160" t="s">
        <v>112</v>
      </c>
      <c r="P22" s="160" t="s">
        <v>112</v>
      </c>
      <c r="Q22" s="155">
        <f>'enero 2020'!$G$53</f>
        <v>1.8800000000000003</v>
      </c>
      <c r="R22" s="160" t="s">
        <v>112</v>
      </c>
      <c r="S22" s="158"/>
      <c r="T22" s="158"/>
      <c r="U22" s="158"/>
      <c r="V22" s="158"/>
      <c r="W22" s="158"/>
      <c r="X22" s="158"/>
    </row>
    <row r="23" spans="1:24" ht="13.8" x14ac:dyDescent="0.25">
      <c r="A23" s="155">
        <v>12</v>
      </c>
      <c r="B23" s="156">
        <v>7</v>
      </c>
      <c r="C23" s="155">
        <v>56091</v>
      </c>
      <c r="D23" s="155"/>
      <c r="E23" s="155">
        <v>2</v>
      </c>
      <c r="F23" s="155">
        <v>568</v>
      </c>
      <c r="G23" s="157">
        <v>0.1</v>
      </c>
      <c r="H23" s="158">
        <v>0.108</v>
      </c>
      <c r="I23" s="155">
        <v>48</v>
      </c>
      <c r="J23" s="155">
        <v>52</v>
      </c>
      <c r="K23" s="160" t="s">
        <v>112</v>
      </c>
      <c r="L23" s="160" t="s">
        <v>112</v>
      </c>
      <c r="M23" s="160" t="s">
        <v>112</v>
      </c>
      <c r="N23" s="160" t="s">
        <v>112</v>
      </c>
      <c r="O23" s="160" t="s">
        <v>112</v>
      </c>
      <c r="P23" s="160" t="s">
        <v>112</v>
      </c>
      <c r="Q23" s="155">
        <f>'enero 2020'!$G$53</f>
        <v>1.8800000000000003</v>
      </c>
      <c r="R23" s="160" t="s">
        <v>112</v>
      </c>
      <c r="S23" s="158"/>
      <c r="T23" s="158"/>
      <c r="U23" s="158"/>
      <c r="V23" s="158"/>
      <c r="W23" s="158"/>
      <c r="X23" s="158"/>
    </row>
    <row r="24" spans="1:24" ht="27.6" x14ac:dyDescent="0.25">
      <c r="A24" s="155">
        <v>13</v>
      </c>
      <c r="B24" s="156">
        <v>6.8</v>
      </c>
      <c r="C24" s="155">
        <v>56135</v>
      </c>
      <c r="D24" s="155">
        <v>44</v>
      </c>
      <c r="E24" s="155">
        <v>2</v>
      </c>
      <c r="F24" s="155">
        <v>568</v>
      </c>
      <c r="G24" s="157">
        <v>0.1</v>
      </c>
      <c r="H24" s="158">
        <v>0.108</v>
      </c>
      <c r="I24" s="155">
        <v>48</v>
      </c>
      <c r="J24" s="155">
        <v>52</v>
      </c>
      <c r="K24" s="157">
        <f>$D$24*E24/1000</f>
        <v>8.7999999999999995E-2</v>
      </c>
      <c r="L24" s="157">
        <f t="shared" ref="L24:P24" si="14">$D$24*F24/1000</f>
        <v>24.992000000000001</v>
      </c>
      <c r="M24" s="157">
        <f t="shared" si="14"/>
        <v>4.4000000000000003E-3</v>
      </c>
      <c r="N24" s="157">
        <f t="shared" si="14"/>
        <v>4.7520000000000001E-3</v>
      </c>
      <c r="O24" s="157">
        <f t="shared" si="14"/>
        <v>2.1120000000000001</v>
      </c>
      <c r="P24" s="157">
        <f t="shared" si="14"/>
        <v>2.2879999999999998</v>
      </c>
      <c r="Q24" s="155">
        <f>'enero 2020'!$G$53</f>
        <v>1.8800000000000003</v>
      </c>
      <c r="R24" s="160" t="s">
        <v>113</v>
      </c>
      <c r="S24" s="158">
        <f t="shared" si="3"/>
        <v>4.6808510638297864E-2</v>
      </c>
      <c r="T24" s="158">
        <f t="shared" si="4"/>
        <v>13.293617021276594</v>
      </c>
      <c r="U24" s="158">
        <f t="shared" si="5"/>
        <v>2.3404255319148934E-3</v>
      </c>
      <c r="V24" s="158">
        <f t="shared" si="6"/>
        <v>2.5276595744680849E-3</v>
      </c>
      <c r="W24" s="158">
        <f t="shared" si="7"/>
        <v>1.1234042553191488</v>
      </c>
      <c r="X24" s="158">
        <f t="shared" si="8"/>
        <v>1.2170212765957444</v>
      </c>
    </row>
    <row r="25" spans="1:24" ht="27.6" x14ac:dyDescent="0.25">
      <c r="A25" s="155">
        <v>14</v>
      </c>
      <c r="B25" s="156">
        <v>6.7</v>
      </c>
      <c r="C25" s="155">
        <v>56178</v>
      </c>
      <c r="D25" s="155">
        <v>43</v>
      </c>
      <c r="E25" s="155">
        <v>2</v>
      </c>
      <c r="F25" s="155">
        <v>568</v>
      </c>
      <c r="G25" s="157">
        <v>0.1</v>
      </c>
      <c r="H25" s="158">
        <v>0.108</v>
      </c>
      <c r="I25" s="155">
        <v>48</v>
      </c>
      <c r="J25" s="155">
        <v>52</v>
      </c>
      <c r="K25" s="157">
        <f>$D$25*E25/1000</f>
        <v>8.5999999999999993E-2</v>
      </c>
      <c r="L25" s="157">
        <f t="shared" ref="L25:P25" si="15">$D$25*F25/1000</f>
        <v>24.423999999999999</v>
      </c>
      <c r="M25" s="157">
        <f t="shared" si="15"/>
        <v>4.3E-3</v>
      </c>
      <c r="N25" s="157">
        <f t="shared" si="15"/>
        <v>4.6440000000000006E-3</v>
      </c>
      <c r="O25" s="157">
        <f t="shared" si="15"/>
        <v>2.0640000000000001</v>
      </c>
      <c r="P25" s="157">
        <f t="shared" si="15"/>
        <v>2.2360000000000002</v>
      </c>
      <c r="Q25" s="155">
        <f>'enero 2020'!$G$53</f>
        <v>1.8800000000000003</v>
      </c>
      <c r="R25" s="160" t="s">
        <v>113</v>
      </c>
      <c r="S25" s="158">
        <f t="shared" si="3"/>
        <v>4.5744680851063819E-2</v>
      </c>
      <c r="T25" s="158">
        <f t="shared" si="4"/>
        <v>12.991489361702126</v>
      </c>
      <c r="U25" s="158">
        <f t="shared" si="5"/>
        <v>2.287234042553191E-3</v>
      </c>
      <c r="V25" s="158">
        <f t="shared" si="6"/>
        <v>2.4702127659574466E-3</v>
      </c>
      <c r="W25" s="158">
        <f t="shared" si="7"/>
        <v>1.0978723404255317</v>
      </c>
      <c r="X25" s="158">
        <f t="shared" si="8"/>
        <v>1.1893617021276595</v>
      </c>
    </row>
    <row r="26" spans="1:24" ht="27.6" x14ac:dyDescent="0.25">
      <c r="A26" s="155">
        <v>15</v>
      </c>
      <c r="B26" s="156">
        <v>6.8</v>
      </c>
      <c r="C26" s="155">
        <v>56222</v>
      </c>
      <c r="D26" s="155">
        <v>44</v>
      </c>
      <c r="E26" s="155">
        <v>2</v>
      </c>
      <c r="F26" s="155">
        <v>568</v>
      </c>
      <c r="G26" s="157">
        <v>0.1</v>
      </c>
      <c r="H26" s="158">
        <v>0.108</v>
      </c>
      <c r="I26" s="155">
        <v>48</v>
      </c>
      <c r="J26" s="155">
        <v>52</v>
      </c>
      <c r="K26" s="157">
        <f>$D$26*E26/1000</f>
        <v>8.7999999999999995E-2</v>
      </c>
      <c r="L26" s="157">
        <f t="shared" ref="L26:P26" si="16">$D$26*F26/1000</f>
        <v>24.992000000000001</v>
      </c>
      <c r="M26" s="157">
        <f t="shared" si="16"/>
        <v>4.4000000000000003E-3</v>
      </c>
      <c r="N26" s="157">
        <f t="shared" si="16"/>
        <v>4.7520000000000001E-3</v>
      </c>
      <c r="O26" s="157">
        <f t="shared" si="16"/>
        <v>2.1120000000000001</v>
      </c>
      <c r="P26" s="157">
        <f t="shared" si="16"/>
        <v>2.2879999999999998</v>
      </c>
      <c r="Q26" s="155">
        <f>'enero 2020'!$G$53</f>
        <v>1.8800000000000003</v>
      </c>
      <c r="R26" s="160" t="s">
        <v>113</v>
      </c>
      <c r="S26" s="158">
        <f t="shared" si="3"/>
        <v>4.6808510638297864E-2</v>
      </c>
      <c r="T26" s="158">
        <f t="shared" si="4"/>
        <v>13.293617021276594</v>
      </c>
      <c r="U26" s="158">
        <f t="shared" si="5"/>
        <v>2.3404255319148934E-3</v>
      </c>
      <c r="V26" s="158">
        <f t="shared" si="6"/>
        <v>2.5276595744680849E-3</v>
      </c>
      <c r="W26" s="158">
        <f t="shared" si="7"/>
        <v>1.1234042553191488</v>
      </c>
      <c r="X26" s="158">
        <f t="shared" si="8"/>
        <v>1.2170212765957444</v>
      </c>
    </row>
    <row r="27" spans="1:24" ht="27.6" x14ac:dyDescent="0.25">
      <c r="A27" s="155">
        <v>16</v>
      </c>
      <c r="B27" s="156">
        <v>6.3</v>
      </c>
      <c r="C27" s="155">
        <v>56267</v>
      </c>
      <c r="D27" s="155">
        <v>45</v>
      </c>
      <c r="E27" s="155">
        <v>2</v>
      </c>
      <c r="F27" s="155">
        <v>568</v>
      </c>
      <c r="G27" s="157">
        <v>0.1</v>
      </c>
      <c r="H27" s="158">
        <v>0.108</v>
      </c>
      <c r="I27" s="155">
        <v>48</v>
      </c>
      <c r="J27" s="155">
        <v>52</v>
      </c>
      <c r="K27" s="157">
        <f>$D$27*E27/1000</f>
        <v>0.09</v>
      </c>
      <c r="L27" s="157">
        <f t="shared" ref="L27:P27" si="17">$D$27*F27/1000</f>
        <v>25.56</v>
      </c>
      <c r="M27" s="157">
        <f t="shared" si="17"/>
        <v>4.4999999999999997E-3</v>
      </c>
      <c r="N27" s="157">
        <f t="shared" si="17"/>
        <v>4.8600000000000006E-3</v>
      </c>
      <c r="O27" s="157">
        <f t="shared" si="17"/>
        <v>2.16</v>
      </c>
      <c r="P27" s="157">
        <f t="shared" si="17"/>
        <v>2.34</v>
      </c>
      <c r="Q27" s="155">
        <f>'enero 2020'!$G$53</f>
        <v>1.8800000000000003</v>
      </c>
      <c r="R27" s="160" t="s">
        <v>113</v>
      </c>
      <c r="S27" s="158">
        <f t="shared" si="3"/>
        <v>4.7872340425531908E-2</v>
      </c>
      <c r="T27" s="158">
        <f t="shared" si="4"/>
        <v>13.595744680851061</v>
      </c>
      <c r="U27" s="158">
        <f t="shared" si="5"/>
        <v>2.3936170212765953E-3</v>
      </c>
      <c r="V27" s="158">
        <f t="shared" si="6"/>
        <v>2.5851063829787232E-3</v>
      </c>
      <c r="W27" s="158">
        <f t="shared" si="7"/>
        <v>1.1489361702127658</v>
      </c>
      <c r="X27" s="158">
        <f t="shared" si="8"/>
        <v>1.2446808510638294</v>
      </c>
    </row>
    <row r="28" spans="1:24" ht="13.8" x14ac:dyDescent="0.25">
      <c r="A28" s="155">
        <v>17</v>
      </c>
      <c r="B28" s="156">
        <v>6.4</v>
      </c>
      <c r="C28" s="155">
        <v>56267</v>
      </c>
      <c r="D28" s="155"/>
      <c r="E28" s="155">
        <v>2</v>
      </c>
      <c r="F28" s="155">
        <v>568</v>
      </c>
      <c r="G28" s="157">
        <v>0.1</v>
      </c>
      <c r="H28" s="158">
        <v>0.108</v>
      </c>
      <c r="I28" s="155">
        <v>48</v>
      </c>
      <c r="J28" s="155">
        <v>52</v>
      </c>
      <c r="K28" s="160" t="s">
        <v>112</v>
      </c>
      <c r="L28" s="160" t="s">
        <v>112</v>
      </c>
      <c r="M28" s="160" t="s">
        <v>112</v>
      </c>
      <c r="N28" s="160" t="s">
        <v>112</v>
      </c>
      <c r="O28" s="160" t="s">
        <v>112</v>
      </c>
      <c r="P28" s="160" t="s">
        <v>112</v>
      </c>
      <c r="Q28" s="155">
        <f>'enero 2020'!$G$53</f>
        <v>1.8800000000000003</v>
      </c>
      <c r="R28" s="160" t="s">
        <v>112</v>
      </c>
      <c r="S28" s="158"/>
      <c r="T28" s="158"/>
      <c r="U28" s="158"/>
      <c r="V28" s="158"/>
      <c r="W28" s="158"/>
      <c r="X28" s="158"/>
    </row>
    <row r="29" spans="1:24" ht="13.8" x14ac:dyDescent="0.25">
      <c r="A29" s="155">
        <v>18</v>
      </c>
      <c r="B29" s="156">
        <v>6.6</v>
      </c>
      <c r="C29" s="155">
        <v>56267</v>
      </c>
      <c r="D29" s="155"/>
      <c r="E29" s="155">
        <v>2</v>
      </c>
      <c r="F29" s="155">
        <v>568</v>
      </c>
      <c r="G29" s="157">
        <v>0.1</v>
      </c>
      <c r="H29" s="158">
        <v>0.108</v>
      </c>
      <c r="I29" s="155">
        <v>48</v>
      </c>
      <c r="J29" s="155">
        <v>52</v>
      </c>
      <c r="K29" s="160" t="s">
        <v>112</v>
      </c>
      <c r="L29" s="160" t="s">
        <v>112</v>
      </c>
      <c r="M29" s="160" t="s">
        <v>112</v>
      </c>
      <c r="N29" s="160" t="s">
        <v>112</v>
      </c>
      <c r="O29" s="160" t="s">
        <v>112</v>
      </c>
      <c r="P29" s="160" t="s">
        <v>112</v>
      </c>
      <c r="Q29" s="155">
        <f>'enero 2020'!$G$53</f>
        <v>1.8800000000000003</v>
      </c>
      <c r="R29" s="160" t="s">
        <v>112</v>
      </c>
      <c r="S29" s="158"/>
      <c r="T29" s="158"/>
      <c r="U29" s="158"/>
      <c r="V29" s="158"/>
      <c r="W29" s="158"/>
      <c r="X29" s="158"/>
    </row>
    <row r="30" spans="1:24" ht="27.6" x14ac:dyDescent="0.25">
      <c r="A30" s="155">
        <v>19</v>
      </c>
      <c r="B30" s="156">
        <v>6.4</v>
      </c>
      <c r="C30" s="155">
        <v>56309</v>
      </c>
      <c r="D30" s="155">
        <v>42</v>
      </c>
      <c r="E30" s="155">
        <v>2</v>
      </c>
      <c r="F30" s="155">
        <v>568</v>
      </c>
      <c r="G30" s="157">
        <v>0.1</v>
      </c>
      <c r="H30" s="158">
        <v>0.108</v>
      </c>
      <c r="I30" s="155">
        <v>48</v>
      </c>
      <c r="J30" s="155">
        <v>52</v>
      </c>
      <c r="K30" s="157">
        <f>$D$30*E30/1000</f>
        <v>8.4000000000000005E-2</v>
      </c>
      <c r="L30" s="157">
        <f t="shared" ref="L30:P30" si="18">$D$30*F30/1000</f>
        <v>23.856000000000002</v>
      </c>
      <c r="M30" s="157">
        <f t="shared" si="18"/>
        <v>4.2000000000000006E-3</v>
      </c>
      <c r="N30" s="157">
        <f t="shared" si="18"/>
        <v>4.5359999999999992E-3</v>
      </c>
      <c r="O30" s="157">
        <f t="shared" si="18"/>
        <v>2.016</v>
      </c>
      <c r="P30" s="157">
        <f t="shared" si="18"/>
        <v>2.1840000000000002</v>
      </c>
      <c r="Q30" s="155">
        <f>'enero 2020'!$G$53</f>
        <v>1.8800000000000003</v>
      </c>
      <c r="R30" s="160" t="s">
        <v>113</v>
      </c>
      <c r="S30" s="158">
        <f t="shared" si="3"/>
        <v>4.4680851063829782E-2</v>
      </c>
      <c r="T30" s="158">
        <f t="shared" si="4"/>
        <v>12.689361702127659</v>
      </c>
      <c r="U30" s="158">
        <f t="shared" si="5"/>
        <v>2.2340425531914895E-3</v>
      </c>
      <c r="V30" s="158">
        <f t="shared" si="6"/>
        <v>2.4127659574468075E-3</v>
      </c>
      <c r="W30" s="158">
        <f t="shared" si="7"/>
        <v>1.0723404255319147</v>
      </c>
      <c r="X30" s="158">
        <f t="shared" si="8"/>
        <v>1.1617021276595743</v>
      </c>
    </row>
    <row r="31" spans="1:24" ht="27.6" x14ac:dyDescent="0.25">
      <c r="A31" s="155">
        <v>20</v>
      </c>
      <c r="B31" s="156">
        <v>6.7</v>
      </c>
      <c r="C31" s="155">
        <v>56351</v>
      </c>
      <c r="D31" s="155">
        <v>42</v>
      </c>
      <c r="E31" s="155">
        <v>2</v>
      </c>
      <c r="F31" s="155">
        <v>568</v>
      </c>
      <c r="G31" s="157">
        <v>0.1</v>
      </c>
      <c r="H31" s="158">
        <v>0.108</v>
      </c>
      <c r="I31" s="155">
        <v>48</v>
      </c>
      <c r="J31" s="155">
        <v>52</v>
      </c>
      <c r="K31" s="157">
        <f>$D$31*E31/1000</f>
        <v>8.4000000000000005E-2</v>
      </c>
      <c r="L31" s="157">
        <f t="shared" ref="L31:P31" si="19">$D$31*F31/1000</f>
        <v>23.856000000000002</v>
      </c>
      <c r="M31" s="157">
        <f t="shared" si="19"/>
        <v>4.2000000000000006E-3</v>
      </c>
      <c r="N31" s="157">
        <f t="shared" si="19"/>
        <v>4.5359999999999992E-3</v>
      </c>
      <c r="O31" s="157">
        <f t="shared" si="19"/>
        <v>2.016</v>
      </c>
      <c r="P31" s="157">
        <f t="shared" si="19"/>
        <v>2.1840000000000002</v>
      </c>
      <c r="Q31" s="155">
        <f>'enero 2020'!$G$53</f>
        <v>1.8800000000000003</v>
      </c>
      <c r="R31" s="160" t="s">
        <v>113</v>
      </c>
      <c r="S31" s="158">
        <f t="shared" si="3"/>
        <v>4.4680851063829782E-2</v>
      </c>
      <c r="T31" s="158">
        <f t="shared" si="4"/>
        <v>12.689361702127659</v>
      </c>
      <c r="U31" s="158">
        <f t="shared" si="5"/>
        <v>2.2340425531914895E-3</v>
      </c>
      <c r="V31" s="158">
        <f t="shared" si="6"/>
        <v>2.4127659574468075E-3</v>
      </c>
      <c r="W31" s="158">
        <f t="shared" si="7"/>
        <v>1.0723404255319147</v>
      </c>
      <c r="X31" s="158">
        <f t="shared" si="8"/>
        <v>1.1617021276595743</v>
      </c>
    </row>
    <row r="32" spans="1:24" ht="27.6" x14ac:dyDescent="0.25">
      <c r="A32" s="155">
        <v>21</v>
      </c>
      <c r="B32" s="156">
        <v>6.2</v>
      </c>
      <c r="C32" s="155">
        <v>56396</v>
      </c>
      <c r="D32" s="155">
        <v>45</v>
      </c>
      <c r="E32" s="155">
        <v>2</v>
      </c>
      <c r="F32" s="155">
        <v>568</v>
      </c>
      <c r="G32" s="157">
        <v>0.1</v>
      </c>
      <c r="H32" s="158">
        <v>0.108</v>
      </c>
      <c r="I32" s="155">
        <v>48</v>
      </c>
      <c r="J32" s="155">
        <v>52</v>
      </c>
      <c r="K32" s="157">
        <f>$D$32*E32/1000</f>
        <v>0.09</v>
      </c>
      <c r="L32" s="157">
        <f t="shared" ref="L32:P32" si="20">$D$32*F32/1000</f>
        <v>25.56</v>
      </c>
      <c r="M32" s="157">
        <f t="shared" si="20"/>
        <v>4.4999999999999997E-3</v>
      </c>
      <c r="N32" s="157">
        <f t="shared" si="20"/>
        <v>4.8600000000000006E-3</v>
      </c>
      <c r="O32" s="157">
        <f t="shared" si="20"/>
        <v>2.16</v>
      </c>
      <c r="P32" s="157">
        <f t="shared" si="20"/>
        <v>2.34</v>
      </c>
      <c r="Q32" s="155">
        <f>'enero 2020'!$G$53</f>
        <v>1.8800000000000003</v>
      </c>
      <c r="R32" s="160" t="s">
        <v>113</v>
      </c>
      <c r="S32" s="158">
        <f t="shared" si="3"/>
        <v>4.7872340425531908E-2</v>
      </c>
      <c r="T32" s="158">
        <f t="shared" si="4"/>
        <v>13.595744680851061</v>
      </c>
      <c r="U32" s="158">
        <f t="shared" si="5"/>
        <v>2.3936170212765953E-3</v>
      </c>
      <c r="V32" s="158">
        <f t="shared" si="6"/>
        <v>2.5851063829787232E-3</v>
      </c>
      <c r="W32" s="158">
        <f t="shared" si="7"/>
        <v>1.1489361702127658</v>
      </c>
      <c r="X32" s="158">
        <f t="shared" si="8"/>
        <v>1.2446808510638294</v>
      </c>
    </row>
    <row r="33" spans="1:24" ht="27.6" x14ac:dyDescent="0.25">
      <c r="A33" s="155">
        <v>22</v>
      </c>
      <c r="B33" s="156">
        <v>6.5</v>
      </c>
      <c r="C33" s="155">
        <v>56441</v>
      </c>
      <c r="D33" s="155">
        <v>45</v>
      </c>
      <c r="E33" s="155">
        <v>2</v>
      </c>
      <c r="F33" s="155">
        <v>568</v>
      </c>
      <c r="G33" s="157">
        <v>0.1</v>
      </c>
      <c r="H33" s="158">
        <v>0.108</v>
      </c>
      <c r="I33" s="155">
        <v>48</v>
      </c>
      <c r="J33" s="155">
        <v>52</v>
      </c>
      <c r="K33" s="157">
        <f>$D$33*E33/1000</f>
        <v>0.09</v>
      </c>
      <c r="L33" s="157">
        <f t="shared" ref="L33:P33" si="21">$D$33*F33/1000</f>
        <v>25.56</v>
      </c>
      <c r="M33" s="157">
        <f t="shared" si="21"/>
        <v>4.4999999999999997E-3</v>
      </c>
      <c r="N33" s="157">
        <f t="shared" si="21"/>
        <v>4.8600000000000006E-3</v>
      </c>
      <c r="O33" s="157">
        <f t="shared" si="21"/>
        <v>2.16</v>
      </c>
      <c r="P33" s="157">
        <f t="shared" si="21"/>
        <v>2.34</v>
      </c>
      <c r="Q33" s="155">
        <f>'enero 2020'!$G$53</f>
        <v>1.8800000000000003</v>
      </c>
      <c r="R33" s="160" t="s">
        <v>113</v>
      </c>
      <c r="S33" s="158">
        <f t="shared" si="3"/>
        <v>4.7872340425531908E-2</v>
      </c>
      <c r="T33" s="158">
        <f t="shared" si="4"/>
        <v>13.595744680851061</v>
      </c>
      <c r="U33" s="158">
        <f t="shared" si="5"/>
        <v>2.3936170212765953E-3</v>
      </c>
      <c r="V33" s="158">
        <f t="shared" si="6"/>
        <v>2.5851063829787232E-3</v>
      </c>
      <c r="W33" s="158">
        <f t="shared" si="7"/>
        <v>1.1489361702127658</v>
      </c>
      <c r="X33" s="158">
        <f t="shared" si="8"/>
        <v>1.2446808510638294</v>
      </c>
    </row>
    <row r="34" spans="1:24" ht="27.6" x14ac:dyDescent="0.25">
      <c r="A34" s="155">
        <v>23</v>
      </c>
      <c r="B34" s="156">
        <v>7.1</v>
      </c>
      <c r="C34" s="155">
        <v>56484</v>
      </c>
      <c r="D34" s="155">
        <v>43</v>
      </c>
      <c r="E34" s="155">
        <v>2</v>
      </c>
      <c r="F34" s="155">
        <v>473</v>
      </c>
      <c r="G34" s="157">
        <v>0.1</v>
      </c>
      <c r="H34" s="158">
        <v>7.6999999999999999E-2</v>
      </c>
      <c r="I34" s="155">
        <v>54</v>
      </c>
      <c r="J34" s="155">
        <v>58</v>
      </c>
      <c r="K34" s="157">
        <f>$D$34*E34/1000</f>
        <v>8.5999999999999993E-2</v>
      </c>
      <c r="L34" s="157">
        <f t="shared" ref="L34:P34" si="22">$D$34*F34/1000</f>
        <v>20.338999999999999</v>
      </c>
      <c r="M34" s="157">
        <f t="shared" si="22"/>
        <v>4.3E-3</v>
      </c>
      <c r="N34" s="157">
        <f t="shared" si="22"/>
        <v>3.3110000000000001E-3</v>
      </c>
      <c r="O34" s="157">
        <f t="shared" si="22"/>
        <v>2.3220000000000001</v>
      </c>
      <c r="P34" s="157">
        <f t="shared" si="22"/>
        <v>2.4940000000000002</v>
      </c>
      <c r="Q34" s="155">
        <f>'enero 2020'!$G$53</f>
        <v>1.8800000000000003</v>
      </c>
      <c r="R34" s="160" t="s">
        <v>113</v>
      </c>
      <c r="S34" s="158">
        <f t="shared" si="3"/>
        <v>4.5744680851063819E-2</v>
      </c>
      <c r="T34" s="158">
        <f t="shared" si="4"/>
        <v>10.818617021276593</v>
      </c>
      <c r="U34" s="158">
        <f t="shared" si="5"/>
        <v>2.287234042553191E-3</v>
      </c>
      <c r="V34" s="158">
        <f t="shared" si="6"/>
        <v>1.7611702127659572E-3</v>
      </c>
      <c r="W34" s="158">
        <f t="shared" si="7"/>
        <v>1.2351063829787232</v>
      </c>
      <c r="X34" s="158">
        <f t="shared" si="8"/>
        <v>1.326595744680851</v>
      </c>
    </row>
    <row r="35" spans="1:24" ht="13.8" x14ac:dyDescent="0.25">
      <c r="A35" s="155">
        <v>24</v>
      </c>
      <c r="B35" s="156">
        <v>6.6</v>
      </c>
      <c r="C35" s="155">
        <v>56484</v>
      </c>
      <c r="D35" s="155"/>
      <c r="E35" s="155">
        <v>2</v>
      </c>
      <c r="F35" s="155">
        <v>473</v>
      </c>
      <c r="G35" s="157">
        <v>0.1</v>
      </c>
      <c r="H35" s="158">
        <v>7.6999999999999999E-2</v>
      </c>
      <c r="I35" s="155">
        <v>54</v>
      </c>
      <c r="J35" s="155">
        <v>58</v>
      </c>
      <c r="K35" s="160" t="s">
        <v>112</v>
      </c>
      <c r="L35" s="160" t="s">
        <v>112</v>
      </c>
      <c r="M35" s="160" t="s">
        <v>112</v>
      </c>
      <c r="N35" s="160" t="s">
        <v>112</v>
      </c>
      <c r="O35" s="160" t="s">
        <v>112</v>
      </c>
      <c r="P35" s="160" t="s">
        <v>112</v>
      </c>
      <c r="Q35" s="155">
        <f>'enero 2020'!$G$53</f>
        <v>1.8800000000000003</v>
      </c>
      <c r="R35" s="160" t="s">
        <v>112</v>
      </c>
      <c r="S35" s="158"/>
      <c r="T35" s="158"/>
      <c r="U35" s="158"/>
      <c r="V35" s="158"/>
      <c r="W35" s="158"/>
      <c r="X35" s="158"/>
    </row>
    <row r="36" spans="1:24" ht="13.8" x14ac:dyDescent="0.25">
      <c r="A36" s="155">
        <v>25</v>
      </c>
      <c r="B36" s="156">
        <v>6.7</v>
      </c>
      <c r="C36" s="155">
        <v>56484</v>
      </c>
      <c r="D36" s="155"/>
      <c r="E36" s="155">
        <v>2</v>
      </c>
      <c r="F36" s="155">
        <v>473</v>
      </c>
      <c r="G36" s="157">
        <v>0.1</v>
      </c>
      <c r="H36" s="158">
        <v>7.6999999999999999E-2</v>
      </c>
      <c r="I36" s="155">
        <v>54</v>
      </c>
      <c r="J36" s="155">
        <v>58</v>
      </c>
      <c r="K36" s="160" t="s">
        <v>112</v>
      </c>
      <c r="L36" s="160" t="s">
        <v>112</v>
      </c>
      <c r="M36" s="160" t="s">
        <v>112</v>
      </c>
      <c r="N36" s="160" t="s">
        <v>112</v>
      </c>
      <c r="O36" s="160" t="s">
        <v>112</v>
      </c>
      <c r="P36" s="160" t="s">
        <v>112</v>
      </c>
      <c r="Q36" s="155">
        <f>'enero 2020'!$G$53</f>
        <v>1.8800000000000003</v>
      </c>
      <c r="R36" s="160" t="s">
        <v>112</v>
      </c>
      <c r="S36" s="158"/>
      <c r="T36" s="158"/>
      <c r="U36" s="158"/>
      <c r="V36" s="158"/>
      <c r="W36" s="158"/>
      <c r="X36" s="158"/>
    </row>
    <row r="37" spans="1:24" ht="27.6" x14ac:dyDescent="0.25">
      <c r="A37" s="155">
        <v>26</v>
      </c>
      <c r="B37" s="156">
        <v>6.7</v>
      </c>
      <c r="C37" s="155">
        <v>56526</v>
      </c>
      <c r="D37" s="155">
        <v>42</v>
      </c>
      <c r="E37" s="155">
        <v>2</v>
      </c>
      <c r="F37" s="155">
        <v>473</v>
      </c>
      <c r="G37" s="157">
        <v>0.1</v>
      </c>
      <c r="H37" s="158">
        <v>7.6999999999999999E-2</v>
      </c>
      <c r="I37" s="155">
        <v>54</v>
      </c>
      <c r="J37" s="155">
        <v>58</v>
      </c>
      <c r="K37" s="157">
        <f>$D$37*E37/1000</f>
        <v>8.4000000000000005E-2</v>
      </c>
      <c r="L37" s="157">
        <f t="shared" ref="L37:P37" si="23">$D$37*F37/1000</f>
        <v>19.866</v>
      </c>
      <c r="M37" s="157">
        <f t="shared" si="23"/>
        <v>4.2000000000000006E-3</v>
      </c>
      <c r="N37" s="157">
        <f t="shared" si="23"/>
        <v>3.2339999999999999E-3</v>
      </c>
      <c r="O37" s="157">
        <f t="shared" si="23"/>
        <v>2.2679999999999998</v>
      </c>
      <c r="P37" s="157">
        <f t="shared" si="23"/>
        <v>2.4359999999999999</v>
      </c>
      <c r="Q37" s="155">
        <f>'enero 2020'!$G$53</f>
        <v>1.8800000000000003</v>
      </c>
      <c r="R37" s="160" t="s">
        <v>113</v>
      </c>
      <c r="S37" s="158">
        <f t="shared" si="3"/>
        <v>4.4680851063829782E-2</v>
      </c>
      <c r="T37" s="158">
        <f t="shared" si="4"/>
        <v>10.567021276595742</v>
      </c>
      <c r="U37" s="158">
        <f t="shared" si="5"/>
        <v>2.2340425531914895E-3</v>
      </c>
      <c r="V37" s="158">
        <f t="shared" si="6"/>
        <v>1.7202127659574464E-3</v>
      </c>
      <c r="W37" s="158">
        <f t="shared" si="7"/>
        <v>1.2063829787234039</v>
      </c>
      <c r="X37" s="158">
        <f t="shared" si="8"/>
        <v>1.2957446808510635</v>
      </c>
    </row>
    <row r="38" spans="1:24" ht="27.6" x14ac:dyDescent="0.25">
      <c r="A38" s="155">
        <v>27</v>
      </c>
      <c r="B38" s="156">
        <v>6.3</v>
      </c>
      <c r="C38" s="155">
        <v>56570</v>
      </c>
      <c r="D38" s="155">
        <v>44</v>
      </c>
      <c r="E38" s="155">
        <v>2</v>
      </c>
      <c r="F38" s="155">
        <v>473</v>
      </c>
      <c r="G38" s="157">
        <v>0.1</v>
      </c>
      <c r="H38" s="158">
        <v>7.6999999999999999E-2</v>
      </c>
      <c r="I38" s="155">
        <v>54</v>
      </c>
      <c r="J38" s="155">
        <v>58</v>
      </c>
      <c r="K38" s="157">
        <f>D$38*E38/1000</f>
        <v>8.7999999999999995E-2</v>
      </c>
      <c r="L38" s="157">
        <f t="shared" ref="L38:P38" si="24">E$38*F38/1000</f>
        <v>0.94599999999999995</v>
      </c>
      <c r="M38" s="157">
        <f t="shared" si="24"/>
        <v>4.7300000000000002E-2</v>
      </c>
      <c r="N38" s="157">
        <f t="shared" si="24"/>
        <v>7.7000000000000008E-6</v>
      </c>
      <c r="O38" s="157">
        <f t="shared" si="24"/>
        <v>4.1580000000000002E-3</v>
      </c>
      <c r="P38" s="157">
        <f t="shared" si="24"/>
        <v>3.1320000000000001</v>
      </c>
      <c r="Q38" s="155">
        <f>'enero 2020'!$G$53</f>
        <v>1.8800000000000003</v>
      </c>
      <c r="R38" s="160" t="s">
        <v>113</v>
      </c>
      <c r="S38" s="158">
        <f t="shared" si="3"/>
        <v>4.6808510638297864E-2</v>
      </c>
      <c r="T38" s="158">
        <f t="shared" si="4"/>
        <v>0.50319148936170199</v>
      </c>
      <c r="U38" s="158">
        <f t="shared" si="5"/>
        <v>2.5159574468085102E-2</v>
      </c>
      <c r="V38" s="158">
        <f t="shared" si="6"/>
        <v>4.0957446808510639E-6</v>
      </c>
      <c r="W38" s="158">
        <f t="shared" si="7"/>
        <v>2.2117021276595742E-3</v>
      </c>
      <c r="X38" s="158">
        <f t="shared" si="8"/>
        <v>1.6659574468085103</v>
      </c>
    </row>
    <row r="39" spans="1:24" ht="27.6" x14ac:dyDescent="0.25">
      <c r="A39" s="155">
        <v>28</v>
      </c>
      <c r="B39" s="156">
        <v>6.6</v>
      </c>
      <c r="C39" s="155">
        <v>56612</v>
      </c>
      <c r="D39" s="155">
        <v>42</v>
      </c>
      <c r="E39" s="155">
        <v>2</v>
      </c>
      <c r="F39" s="155">
        <v>473</v>
      </c>
      <c r="G39" s="157">
        <v>0.1</v>
      </c>
      <c r="H39" s="158">
        <v>7.6999999999999999E-2</v>
      </c>
      <c r="I39" s="155">
        <v>54</v>
      </c>
      <c r="J39" s="155">
        <v>58</v>
      </c>
      <c r="K39" s="157">
        <f>$D$39*E39/1000</f>
        <v>8.4000000000000005E-2</v>
      </c>
      <c r="L39" s="157">
        <f t="shared" ref="L39:P39" si="25">$D$39*F39/1000</f>
        <v>19.866</v>
      </c>
      <c r="M39" s="157">
        <f t="shared" si="25"/>
        <v>4.2000000000000006E-3</v>
      </c>
      <c r="N39" s="157">
        <f t="shared" si="25"/>
        <v>3.2339999999999999E-3</v>
      </c>
      <c r="O39" s="157">
        <f t="shared" si="25"/>
        <v>2.2679999999999998</v>
      </c>
      <c r="P39" s="157">
        <f t="shared" si="25"/>
        <v>2.4359999999999999</v>
      </c>
      <c r="Q39" s="155">
        <f>'enero 2020'!$G$53</f>
        <v>1.8800000000000003</v>
      </c>
      <c r="R39" s="160" t="s">
        <v>113</v>
      </c>
      <c r="S39" s="158">
        <f t="shared" si="3"/>
        <v>4.4680851063829782E-2</v>
      </c>
      <c r="T39" s="158">
        <f t="shared" si="4"/>
        <v>10.567021276595742</v>
      </c>
      <c r="U39" s="158">
        <f t="shared" si="5"/>
        <v>2.2340425531914895E-3</v>
      </c>
      <c r="V39" s="158">
        <f t="shared" si="6"/>
        <v>1.7202127659574464E-3</v>
      </c>
      <c r="W39" s="158">
        <f t="shared" si="7"/>
        <v>1.2063829787234039</v>
      </c>
      <c r="X39" s="158">
        <f t="shared" si="8"/>
        <v>1.2957446808510635</v>
      </c>
    </row>
    <row r="40" spans="1:24" ht="27.6" x14ac:dyDescent="0.25">
      <c r="A40" s="155">
        <v>29</v>
      </c>
      <c r="B40" s="156">
        <v>6.3</v>
      </c>
      <c r="C40" s="155">
        <v>56655</v>
      </c>
      <c r="D40" s="155">
        <v>43</v>
      </c>
      <c r="E40" s="155">
        <v>2</v>
      </c>
      <c r="F40" s="155">
        <v>473</v>
      </c>
      <c r="G40" s="157">
        <v>0.1</v>
      </c>
      <c r="H40" s="158">
        <v>7.6999999999999999E-2</v>
      </c>
      <c r="I40" s="155">
        <v>54</v>
      </c>
      <c r="J40" s="155">
        <v>58</v>
      </c>
      <c r="K40" s="157">
        <f>$D$40*E40/1000</f>
        <v>8.5999999999999993E-2</v>
      </c>
      <c r="L40" s="157">
        <f t="shared" ref="L40:P40" si="26">$D$40*F40/1000</f>
        <v>20.338999999999999</v>
      </c>
      <c r="M40" s="157">
        <f t="shared" si="26"/>
        <v>4.3E-3</v>
      </c>
      <c r="N40" s="157">
        <f t="shared" si="26"/>
        <v>3.3110000000000001E-3</v>
      </c>
      <c r="O40" s="157">
        <f t="shared" si="26"/>
        <v>2.3220000000000001</v>
      </c>
      <c r="P40" s="157">
        <f t="shared" si="26"/>
        <v>2.4940000000000002</v>
      </c>
      <c r="Q40" s="155">
        <f>'enero 2020'!$G$53</f>
        <v>1.8800000000000003</v>
      </c>
      <c r="R40" s="160" t="s">
        <v>113</v>
      </c>
      <c r="S40" s="158">
        <f t="shared" si="3"/>
        <v>4.5744680851063819E-2</v>
      </c>
      <c r="T40" s="158">
        <f t="shared" si="4"/>
        <v>10.818617021276593</v>
      </c>
      <c r="U40" s="158">
        <f t="shared" si="5"/>
        <v>2.287234042553191E-3</v>
      </c>
      <c r="V40" s="158">
        <f t="shared" si="6"/>
        <v>1.7611702127659572E-3</v>
      </c>
      <c r="W40" s="158">
        <f t="shared" si="7"/>
        <v>1.2351063829787232</v>
      </c>
      <c r="X40" s="158">
        <f t="shared" si="8"/>
        <v>1.326595744680851</v>
      </c>
    </row>
    <row r="41" spans="1:24" ht="27.6" x14ac:dyDescent="0.25">
      <c r="A41" s="155">
        <v>30</v>
      </c>
      <c r="B41" s="156">
        <v>6.9</v>
      </c>
      <c r="C41" s="155">
        <v>56699</v>
      </c>
      <c r="D41" s="155">
        <v>44</v>
      </c>
      <c r="E41" s="155">
        <v>2</v>
      </c>
      <c r="F41" s="155">
        <v>473</v>
      </c>
      <c r="G41" s="157">
        <v>0.1</v>
      </c>
      <c r="H41" s="158">
        <v>7.6999999999999999E-2</v>
      </c>
      <c r="I41" s="155">
        <v>54</v>
      </c>
      <c r="J41" s="155">
        <v>58</v>
      </c>
      <c r="K41" s="157">
        <f>$D$41*E41/1000</f>
        <v>8.7999999999999995E-2</v>
      </c>
      <c r="L41" s="157">
        <f t="shared" ref="L41:P41" si="27">$D$41*F41/1000</f>
        <v>20.812000000000001</v>
      </c>
      <c r="M41" s="157">
        <f t="shared" si="27"/>
        <v>4.4000000000000003E-3</v>
      </c>
      <c r="N41" s="157">
        <f t="shared" si="27"/>
        <v>3.388E-3</v>
      </c>
      <c r="O41" s="157">
        <f t="shared" si="27"/>
        <v>2.3759999999999999</v>
      </c>
      <c r="P41" s="157">
        <f t="shared" si="27"/>
        <v>2.552</v>
      </c>
      <c r="Q41" s="155">
        <f>'enero 2020'!$G$53</f>
        <v>1.8800000000000003</v>
      </c>
      <c r="R41" s="160" t="s">
        <v>113</v>
      </c>
      <c r="S41" s="158">
        <f t="shared" si="3"/>
        <v>4.6808510638297864E-2</v>
      </c>
      <c r="T41" s="158">
        <f t="shared" si="4"/>
        <v>11.070212765957445</v>
      </c>
      <c r="U41" s="158">
        <f t="shared" si="5"/>
        <v>2.3404255319148934E-3</v>
      </c>
      <c r="V41" s="158">
        <f t="shared" si="6"/>
        <v>1.8021276595744677E-3</v>
      </c>
      <c r="W41" s="158">
        <f t="shared" si="7"/>
        <v>1.2638297872340423</v>
      </c>
      <c r="X41" s="158">
        <f t="shared" si="8"/>
        <v>1.3574468085106381</v>
      </c>
    </row>
    <row r="42" spans="1:24" ht="13.8" x14ac:dyDescent="0.25">
      <c r="A42" s="155">
        <v>31</v>
      </c>
      <c r="B42" s="156">
        <v>6.4</v>
      </c>
      <c r="C42" s="155">
        <v>56699</v>
      </c>
      <c r="D42" s="155"/>
      <c r="E42" s="155">
        <v>2</v>
      </c>
      <c r="F42" s="155">
        <v>473</v>
      </c>
      <c r="G42" s="156">
        <v>0.1</v>
      </c>
      <c r="H42" s="158">
        <v>7.6999999999999999E-2</v>
      </c>
      <c r="I42" s="155">
        <v>54</v>
      </c>
      <c r="J42" s="155">
        <v>58</v>
      </c>
      <c r="K42" s="160" t="s">
        <v>112</v>
      </c>
      <c r="L42" s="160" t="s">
        <v>112</v>
      </c>
      <c r="M42" s="160" t="s">
        <v>112</v>
      </c>
      <c r="N42" s="160" t="s">
        <v>112</v>
      </c>
      <c r="O42" s="160" t="s">
        <v>112</v>
      </c>
      <c r="P42" s="160" t="s">
        <v>112</v>
      </c>
      <c r="Q42" s="160" t="s">
        <v>112</v>
      </c>
      <c r="R42" s="160" t="s">
        <v>112</v>
      </c>
      <c r="S42" s="160" t="s">
        <v>112</v>
      </c>
      <c r="T42" s="160" t="s">
        <v>112</v>
      </c>
      <c r="U42" s="160" t="s">
        <v>112</v>
      </c>
      <c r="V42" s="160" t="s">
        <v>112</v>
      </c>
      <c r="W42" s="160" t="s">
        <v>112</v>
      </c>
      <c r="X42" s="160" t="s">
        <v>112</v>
      </c>
    </row>
    <row r="43" spans="1:24" ht="13.8" x14ac:dyDescent="0.25">
      <c r="A43" s="148" t="s">
        <v>114</v>
      </c>
      <c r="B43" s="149"/>
      <c r="C43" s="150"/>
      <c r="D43" s="151">
        <f>AVERAGE(D12:D42)</f>
        <v>39.782608695652172</v>
      </c>
      <c r="E43" s="152"/>
      <c r="F43" s="153"/>
      <c r="G43" s="153"/>
      <c r="H43" s="153"/>
      <c r="I43" s="153"/>
      <c r="J43" s="154"/>
      <c r="K43" s="254">
        <f>AVERAGE(K12:K42)</f>
        <v>8.7142857142857161E-2</v>
      </c>
      <c r="L43" s="254">
        <f t="shared" ref="L43:X43" si="28">AVERAGE(L12:L42)</f>
        <v>22.635428571428569</v>
      </c>
      <c r="M43" s="254">
        <f t="shared" si="28"/>
        <v>6.3999999999999994E-3</v>
      </c>
      <c r="N43" s="254">
        <f t="shared" si="28"/>
        <v>4.1638904761904759E-3</v>
      </c>
      <c r="O43" s="254">
        <f t="shared" si="28"/>
        <v>2.0521980000000002</v>
      </c>
      <c r="P43" s="254">
        <f t="shared" si="28"/>
        <v>2.3670476190476188</v>
      </c>
      <c r="Q43" s="254"/>
      <c r="R43" s="254"/>
      <c r="S43" s="254">
        <f t="shared" si="28"/>
        <v>4.6352583586626139E-2</v>
      </c>
      <c r="T43" s="254">
        <f t="shared" si="28"/>
        <v>12.040121580547108</v>
      </c>
      <c r="U43" s="254">
        <f t="shared" si="28"/>
        <v>3.4042553191489357E-3</v>
      </c>
      <c r="V43" s="254">
        <f t="shared" si="28"/>
        <v>2.2148353596757849E-3</v>
      </c>
      <c r="W43" s="254">
        <f t="shared" si="28"/>
        <v>1.0915946808510637</v>
      </c>
      <c r="X43" s="254">
        <f t="shared" si="28"/>
        <v>1.2590678824721373</v>
      </c>
    </row>
  </sheetData>
  <mergeCells count="20">
    <mergeCell ref="A8:X8"/>
    <mergeCell ref="A9:A11"/>
    <mergeCell ref="E9:J9"/>
    <mergeCell ref="K9:P9"/>
    <mergeCell ref="S9:X9"/>
    <mergeCell ref="A43:C43"/>
    <mergeCell ref="E43:J43"/>
    <mergeCell ref="A6:D7"/>
    <mergeCell ref="K6:K7"/>
    <mergeCell ref="N6:O6"/>
    <mergeCell ref="P6:Q7"/>
    <mergeCell ref="R6:R7"/>
    <mergeCell ref="N7:O7"/>
    <mergeCell ref="A1:X1"/>
    <mergeCell ref="A2:X2"/>
    <mergeCell ref="B3:X3"/>
    <mergeCell ref="A4:X4"/>
    <mergeCell ref="A5:D5"/>
    <mergeCell ref="N5:O5"/>
    <mergeCell ref="P5:R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470D9A-59F9-4385-A71D-2B83E157CB85}">
  <dimension ref="A1:X43"/>
  <sheetViews>
    <sheetView topLeftCell="A24" zoomScale="70" zoomScaleNormal="70" workbookViewId="0">
      <selection activeCell="D32" sqref="D32:D33"/>
    </sheetView>
  </sheetViews>
  <sheetFormatPr baseColWidth="10" defaultRowHeight="13.2" x14ac:dyDescent="0.25"/>
  <cols>
    <col min="1" max="16384" width="11.5546875" style="89"/>
  </cols>
  <sheetData>
    <row r="1" spans="1:24" x14ac:dyDescent="0.25">
      <c r="A1" s="86" t="s">
        <v>70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8"/>
    </row>
    <row r="2" spans="1:24" x14ac:dyDescent="0.25">
      <c r="A2" s="90" t="s">
        <v>71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2"/>
    </row>
    <row r="3" spans="1:24" x14ac:dyDescent="0.25">
      <c r="A3" s="93" t="s">
        <v>72</v>
      </c>
      <c r="B3" s="86" t="s">
        <v>129</v>
      </c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8"/>
    </row>
    <row r="4" spans="1:24" x14ac:dyDescent="0.25">
      <c r="A4" s="94"/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  <c r="X4" s="96"/>
    </row>
    <row r="5" spans="1:24" ht="27.6" x14ac:dyDescent="0.25">
      <c r="A5" s="97"/>
      <c r="B5" s="98"/>
      <c r="C5" s="98"/>
      <c r="D5" s="99"/>
      <c r="E5" s="100" t="s">
        <v>74</v>
      </c>
      <c r="F5" s="101" t="s">
        <v>75</v>
      </c>
      <c r="G5" s="100" t="s">
        <v>76</v>
      </c>
      <c r="H5" s="100" t="s">
        <v>77</v>
      </c>
      <c r="I5" s="102" t="s">
        <v>78</v>
      </c>
      <c r="J5" s="102" t="s">
        <v>79</v>
      </c>
      <c r="K5" s="103"/>
      <c r="L5" s="100" t="s">
        <v>80</v>
      </c>
      <c r="M5" s="100" t="s">
        <v>81</v>
      </c>
      <c r="N5" s="104" t="s">
        <v>82</v>
      </c>
      <c r="O5" s="105"/>
      <c r="P5" s="97"/>
      <c r="Q5" s="98"/>
      <c r="R5" s="99"/>
      <c r="S5" s="100" t="s">
        <v>74</v>
      </c>
      <c r="T5" s="100" t="s">
        <v>75</v>
      </c>
      <c r="U5" s="100" t="s">
        <v>76</v>
      </c>
      <c r="V5" s="101" t="s">
        <v>77</v>
      </c>
      <c r="W5" s="102" t="s">
        <v>78</v>
      </c>
      <c r="X5" s="102" t="s">
        <v>79</v>
      </c>
    </row>
    <row r="6" spans="1:24" ht="13.8" x14ac:dyDescent="0.25">
      <c r="A6" s="106" t="s">
        <v>83</v>
      </c>
      <c r="B6" s="107"/>
      <c r="C6" s="107"/>
      <c r="D6" s="108"/>
      <c r="E6" s="109">
        <v>60</v>
      </c>
      <c r="F6" s="110">
        <v>3500</v>
      </c>
      <c r="G6" s="111">
        <v>0.5</v>
      </c>
      <c r="H6" s="109">
        <v>41</v>
      </c>
      <c r="I6" s="112">
        <v>80</v>
      </c>
      <c r="J6" s="112">
        <v>200</v>
      </c>
      <c r="K6" s="113"/>
      <c r="L6" s="114" t="s">
        <v>84</v>
      </c>
      <c r="M6" s="109">
        <v>110</v>
      </c>
      <c r="N6" s="115" t="s">
        <v>85</v>
      </c>
      <c r="O6" s="116"/>
      <c r="P6" s="117"/>
      <c r="Q6" s="118"/>
      <c r="R6" s="119" t="s">
        <v>86</v>
      </c>
      <c r="S6" s="120">
        <v>1.89</v>
      </c>
      <c r="T6" s="109">
        <v>112</v>
      </c>
      <c r="U6" s="120">
        <v>0.02</v>
      </c>
      <c r="V6" s="121">
        <v>1.29</v>
      </c>
      <c r="W6" s="122">
        <v>2.5099999999999998</v>
      </c>
      <c r="X6" s="122">
        <v>6.29</v>
      </c>
    </row>
    <row r="7" spans="1:24" ht="13.8" x14ac:dyDescent="0.25">
      <c r="A7" s="106"/>
      <c r="B7" s="107"/>
      <c r="C7" s="107"/>
      <c r="D7" s="108"/>
      <c r="E7" s="123" t="s">
        <v>87</v>
      </c>
      <c r="F7" s="124" t="s">
        <v>87</v>
      </c>
      <c r="G7" s="123" t="s">
        <v>87</v>
      </c>
      <c r="H7" s="123" t="s">
        <v>87</v>
      </c>
      <c r="I7" s="125" t="s">
        <v>87</v>
      </c>
      <c r="J7" s="125" t="s">
        <v>87</v>
      </c>
      <c r="K7" s="113"/>
      <c r="L7" s="114" t="s">
        <v>88</v>
      </c>
      <c r="M7" s="126">
        <v>45</v>
      </c>
      <c r="N7" s="127" t="s">
        <v>89</v>
      </c>
      <c r="O7" s="128"/>
      <c r="P7" s="117"/>
      <c r="Q7" s="118"/>
      <c r="R7" s="129"/>
      <c r="S7" s="120">
        <v>0.77</v>
      </c>
      <c r="T7" s="109">
        <v>112</v>
      </c>
      <c r="U7" s="120">
        <v>0.01</v>
      </c>
      <c r="V7" s="121">
        <v>0.53</v>
      </c>
      <c r="W7" s="122">
        <v>1.03</v>
      </c>
      <c r="X7" s="122">
        <v>2.57</v>
      </c>
    </row>
    <row r="8" spans="1:24" x14ac:dyDescent="0.25">
      <c r="A8" s="130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  <c r="V8" s="131"/>
      <c r="W8" s="131"/>
      <c r="X8" s="131"/>
    </row>
    <row r="9" spans="1:24" ht="13.8" x14ac:dyDescent="0.25">
      <c r="A9" s="132" t="s">
        <v>90</v>
      </c>
      <c r="B9" s="100" t="s">
        <v>91</v>
      </c>
      <c r="C9" s="100" t="s">
        <v>92</v>
      </c>
      <c r="D9" s="100" t="s">
        <v>93</v>
      </c>
      <c r="E9" s="104" t="s">
        <v>94</v>
      </c>
      <c r="F9" s="133"/>
      <c r="G9" s="133"/>
      <c r="H9" s="133"/>
      <c r="I9" s="133"/>
      <c r="J9" s="105"/>
      <c r="K9" s="104" t="s">
        <v>95</v>
      </c>
      <c r="L9" s="133"/>
      <c r="M9" s="133"/>
      <c r="N9" s="133"/>
      <c r="O9" s="133"/>
      <c r="P9" s="105"/>
      <c r="Q9" s="100" t="s">
        <v>96</v>
      </c>
      <c r="R9" s="100" t="s">
        <v>97</v>
      </c>
      <c r="S9" s="134" t="s">
        <v>98</v>
      </c>
      <c r="T9" s="135"/>
      <c r="U9" s="135"/>
      <c r="V9" s="135"/>
      <c r="W9" s="135"/>
      <c r="X9" s="136"/>
    </row>
    <row r="10" spans="1:24" ht="27.6" x14ac:dyDescent="0.25">
      <c r="A10" s="137"/>
      <c r="B10" s="100" t="s">
        <v>99</v>
      </c>
      <c r="C10" s="100" t="s">
        <v>100</v>
      </c>
      <c r="D10" s="100" t="s">
        <v>101</v>
      </c>
      <c r="E10" s="138" t="s">
        <v>102</v>
      </c>
      <c r="F10" s="101" t="s">
        <v>75</v>
      </c>
      <c r="G10" s="139" t="s">
        <v>103</v>
      </c>
      <c r="H10" s="100" t="s">
        <v>77</v>
      </c>
      <c r="I10" s="102" t="s">
        <v>78</v>
      </c>
      <c r="J10" s="102" t="s">
        <v>79</v>
      </c>
      <c r="K10" s="138" t="s">
        <v>102</v>
      </c>
      <c r="L10" s="100" t="s">
        <v>75</v>
      </c>
      <c r="M10" s="139" t="s">
        <v>103</v>
      </c>
      <c r="N10" s="100" t="s">
        <v>77</v>
      </c>
      <c r="O10" s="100" t="s">
        <v>78</v>
      </c>
      <c r="P10" s="100" t="s">
        <v>79</v>
      </c>
      <c r="Q10" s="100" t="s">
        <v>104</v>
      </c>
      <c r="R10" s="100" t="s">
        <v>104</v>
      </c>
      <c r="S10" s="138" t="s">
        <v>102</v>
      </c>
      <c r="T10" s="100" t="s">
        <v>75</v>
      </c>
      <c r="U10" s="139" t="s">
        <v>103</v>
      </c>
      <c r="V10" s="101" t="s">
        <v>77</v>
      </c>
      <c r="W10" s="102" t="s">
        <v>78</v>
      </c>
      <c r="X10" s="102" t="s">
        <v>79</v>
      </c>
    </row>
    <row r="11" spans="1:24" ht="27.6" x14ac:dyDescent="0.25">
      <c r="A11" s="140"/>
      <c r="B11" s="100" t="s">
        <v>105</v>
      </c>
      <c r="C11" s="100" t="s">
        <v>106</v>
      </c>
      <c r="D11" s="100" t="s">
        <v>107</v>
      </c>
      <c r="E11" s="141" t="s">
        <v>87</v>
      </c>
      <c r="F11" s="142" t="s">
        <v>87</v>
      </c>
      <c r="G11" s="141" t="s">
        <v>87</v>
      </c>
      <c r="H11" s="141" t="s">
        <v>87</v>
      </c>
      <c r="I11" s="143" t="s">
        <v>87</v>
      </c>
      <c r="J11" s="143" t="s">
        <v>87</v>
      </c>
      <c r="K11" s="142" t="s">
        <v>108</v>
      </c>
      <c r="L11" s="141" t="s">
        <v>108</v>
      </c>
      <c r="M11" s="141" t="s">
        <v>108</v>
      </c>
      <c r="N11" s="141" t="s">
        <v>108</v>
      </c>
      <c r="O11" s="141" t="s">
        <v>108</v>
      </c>
      <c r="P11" s="141" t="s">
        <v>108</v>
      </c>
      <c r="Q11" s="141" t="s">
        <v>69</v>
      </c>
      <c r="R11" s="141" t="s">
        <v>109</v>
      </c>
      <c r="S11" s="100" t="s">
        <v>110</v>
      </c>
      <c r="T11" s="100" t="s">
        <v>111</v>
      </c>
      <c r="U11" s="100" t="s">
        <v>110</v>
      </c>
      <c r="V11" s="101" t="s">
        <v>110</v>
      </c>
      <c r="W11" s="102" t="s">
        <v>110</v>
      </c>
      <c r="X11" s="102" t="s">
        <v>110</v>
      </c>
    </row>
    <row r="12" spans="1:24" ht="13.8" x14ac:dyDescent="0.25">
      <c r="A12" s="155">
        <v>1</v>
      </c>
      <c r="B12" s="156">
        <v>6.8</v>
      </c>
      <c r="C12" s="155">
        <v>56699</v>
      </c>
      <c r="D12" s="155"/>
      <c r="E12" s="155">
        <v>2</v>
      </c>
      <c r="F12" s="155">
        <v>473</v>
      </c>
      <c r="G12" s="157">
        <v>0.1</v>
      </c>
      <c r="H12" s="158">
        <v>7.6999999999999999E-2</v>
      </c>
      <c r="I12" s="155">
        <v>54</v>
      </c>
      <c r="J12" s="155">
        <v>58</v>
      </c>
      <c r="K12" s="160" t="s">
        <v>112</v>
      </c>
      <c r="L12" s="160" t="s">
        <v>112</v>
      </c>
      <c r="M12" s="160" t="s">
        <v>112</v>
      </c>
      <c r="N12" s="160" t="s">
        <v>112</v>
      </c>
      <c r="O12" s="160" t="s">
        <v>112</v>
      </c>
      <c r="P12" s="160" t="s">
        <v>112</v>
      </c>
      <c r="Q12" s="160" t="s">
        <v>112</v>
      </c>
      <c r="R12" s="160" t="s">
        <v>112</v>
      </c>
      <c r="S12" s="160" t="s">
        <v>112</v>
      </c>
      <c r="T12" s="160" t="s">
        <v>112</v>
      </c>
      <c r="U12" s="160" t="s">
        <v>112</v>
      </c>
      <c r="V12" s="160" t="s">
        <v>112</v>
      </c>
      <c r="W12" s="160" t="s">
        <v>112</v>
      </c>
      <c r="X12" s="160" t="s">
        <v>112</v>
      </c>
    </row>
    <row r="13" spans="1:24" ht="27.6" x14ac:dyDescent="0.25">
      <c r="A13" s="155">
        <v>2</v>
      </c>
      <c r="B13" s="156">
        <v>6.3</v>
      </c>
      <c r="C13" s="155">
        <v>56741</v>
      </c>
      <c r="D13" s="155">
        <v>42</v>
      </c>
      <c r="E13" s="155">
        <v>2</v>
      </c>
      <c r="F13" s="155">
        <v>473</v>
      </c>
      <c r="G13" s="157">
        <v>0.1</v>
      </c>
      <c r="H13" s="158">
        <v>7.6999999999999999E-2</v>
      </c>
      <c r="I13" s="155">
        <v>54</v>
      </c>
      <c r="J13" s="155">
        <v>58</v>
      </c>
      <c r="K13" s="157">
        <f>$D$13*E13/1000</f>
        <v>8.4000000000000005E-2</v>
      </c>
      <c r="L13" s="157">
        <f t="shared" ref="L13:P13" si="0">$D$13*F13/1000</f>
        <v>19.866</v>
      </c>
      <c r="M13" s="157">
        <f t="shared" si="0"/>
        <v>4.2000000000000006E-3</v>
      </c>
      <c r="N13" s="157">
        <f t="shared" si="0"/>
        <v>3.2339999999999999E-3</v>
      </c>
      <c r="O13" s="157">
        <f t="shared" si="0"/>
        <v>2.2679999999999998</v>
      </c>
      <c r="P13" s="157">
        <f t="shared" si="0"/>
        <v>2.4359999999999999</v>
      </c>
      <c r="Q13" s="155">
        <f>'enero 2020'!$G$53</f>
        <v>1.8800000000000003</v>
      </c>
      <c r="R13" s="160" t="s">
        <v>113</v>
      </c>
      <c r="S13" s="158">
        <f>K13/$Q$13</f>
        <v>4.4680851063829782E-2</v>
      </c>
      <c r="T13" s="158">
        <f t="shared" ref="T13:X13" si="1">L13/$Q$13</f>
        <v>10.567021276595742</v>
      </c>
      <c r="U13" s="158">
        <f t="shared" si="1"/>
        <v>2.2340425531914895E-3</v>
      </c>
      <c r="V13" s="158">
        <f t="shared" si="1"/>
        <v>1.7202127659574464E-3</v>
      </c>
      <c r="W13" s="158">
        <f t="shared" si="1"/>
        <v>1.2063829787234039</v>
      </c>
      <c r="X13" s="158">
        <f t="shared" si="1"/>
        <v>1.2957446808510635</v>
      </c>
    </row>
    <row r="14" spans="1:24" ht="27.6" x14ac:dyDescent="0.25">
      <c r="A14" s="155">
        <v>3</v>
      </c>
      <c r="B14" s="156">
        <v>6.3</v>
      </c>
      <c r="C14" s="155">
        <v>56783</v>
      </c>
      <c r="D14" s="155">
        <v>42</v>
      </c>
      <c r="E14" s="155">
        <v>2</v>
      </c>
      <c r="F14" s="155">
        <v>473</v>
      </c>
      <c r="G14" s="157">
        <v>0.1</v>
      </c>
      <c r="H14" s="158">
        <v>7.6999999999999999E-2</v>
      </c>
      <c r="I14" s="155">
        <v>54</v>
      </c>
      <c r="J14" s="155">
        <v>58</v>
      </c>
      <c r="K14" s="157">
        <f>$D$14*E14/1000</f>
        <v>8.4000000000000005E-2</v>
      </c>
      <c r="L14" s="157">
        <f t="shared" ref="L14:P14" si="2">$D$14*F14/1000</f>
        <v>19.866</v>
      </c>
      <c r="M14" s="157">
        <f t="shared" si="2"/>
        <v>4.2000000000000006E-3</v>
      </c>
      <c r="N14" s="157">
        <f t="shared" si="2"/>
        <v>3.2339999999999999E-3</v>
      </c>
      <c r="O14" s="157">
        <f t="shared" si="2"/>
        <v>2.2679999999999998</v>
      </c>
      <c r="P14" s="157">
        <f t="shared" si="2"/>
        <v>2.4359999999999999</v>
      </c>
      <c r="Q14" s="155">
        <f>'enero 2020'!$G$53</f>
        <v>1.8800000000000003</v>
      </c>
      <c r="R14" s="160" t="s">
        <v>113</v>
      </c>
      <c r="S14" s="158">
        <f t="shared" ref="S14:S41" si="3">K14/$Q$13</f>
        <v>4.4680851063829782E-2</v>
      </c>
      <c r="T14" s="158">
        <f t="shared" ref="T14:T41" si="4">L14/$Q$13</f>
        <v>10.567021276595742</v>
      </c>
      <c r="U14" s="158">
        <f t="shared" ref="U14:U41" si="5">M14/$Q$13</f>
        <v>2.2340425531914895E-3</v>
      </c>
      <c r="V14" s="158">
        <f t="shared" ref="V14:V41" si="6">N14/$Q$13</f>
        <v>1.7202127659574464E-3</v>
      </c>
      <c r="W14" s="158">
        <f t="shared" ref="W14:W41" si="7">O14/$Q$13</f>
        <v>1.2063829787234039</v>
      </c>
      <c r="X14" s="158">
        <f t="shared" ref="X14:X41" si="8">P14/$Q$13</f>
        <v>1.2957446808510635</v>
      </c>
    </row>
    <row r="15" spans="1:24" ht="27.6" x14ac:dyDescent="0.25">
      <c r="A15" s="155">
        <v>4</v>
      </c>
      <c r="B15" s="156">
        <v>6.8</v>
      </c>
      <c r="C15" s="155">
        <v>56828</v>
      </c>
      <c r="D15" s="155">
        <v>45</v>
      </c>
      <c r="E15" s="155">
        <v>2</v>
      </c>
      <c r="F15" s="155">
        <v>473</v>
      </c>
      <c r="G15" s="157">
        <v>0.1</v>
      </c>
      <c r="H15" s="158">
        <v>7.6999999999999999E-2</v>
      </c>
      <c r="I15" s="155">
        <v>54</v>
      </c>
      <c r="J15" s="155">
        <v>58</v>
      </c>
      <c r="K15" s="157">
        <f>$D$15*E15/1000</f>
        <v>0.09</v>
      </c>
      <c r="L15" s="157">
        <f t="shared" ref="L15:P15" si="9">$D$15*F15/1000</f>
        <v>21.285</v>
      </c>
      <c r="M15" s="157">
        <f t="shared" si="9"/>
        <v>4.4999999999999997E-3</v>
      </c>
      <c r="N15" s="157">
        <f t="shared" si="9"/>
        <v>3.4649999999999998E-3</v>
      </c>
      <c r="O15" s="157">
        <f t="shared" si="9"/>
        <v>2.4300000000000002</v>
      </c>
      <c r="P15" s="157">
        <f t="shared" si="9"/>
        <v>2.61</v>
      </c>
      <c r="Q15" s="155">
        <f>'enero 2020'!$G$53</f>
        <v>1.8800000000000003</v>
      </c>
      <c r="R15" s="160" t="s">
        <v>113</v>
      </c>
      <c r="S15" s="158">
        <f t="shared" si="3"/>
        <v>4.7872340425531908E-2</v>
      </c>
      <c r="T15" s="158">
        <f t="shared" si="4"/>
        <v>11.321808510638295</v>
      </c>
      <c r="U15" s="158">
        <f t="shared" si="5"/>
        <v>2.3936170212765953E-3</v>
      </c>
      <c r="V15" s="158">
        <f t="shared" si="6"/>
        <v>1.8430851063829783E-3</v>
      </c>
      <c r="W15" s="158">
        <f t="shared" si="7"/>
        <v>1.2925531914893615</v>
      </c>
      <c r="X15" s="158">
        <f t="shared" si="8"/>
        <v>1.3882978723404251</v>
      </c>
    </row>
    <row r="16" spans="1:24" ht="27.6" x14ac:dyDescent="0.25">
      <c r="A16" s="155">
        <v>5</v>
      </c>
      <c r="B16" s="156">
        <v>6.9</v>
      </c>
      <c r="C16" s="155">
        <v>56871</v>
      </c>
      <c r="D16" s="155">
        <v>43</v>
      </c>
      <c r="E16" s="155">
        <v>2</v>
      </c>
      <c r="F16" s="155">
        <v>473</v>
      </c>
      <c r="G16" s="157">
        <v>0.1</v>
      </c>
      <c r="H16" s="158">
        <v>7.6999999999999999E-2</v>
      </c>
      <c r="I16" s="155">
        <v>54</v>
      </c>
      <c r="J16" s="155">
        <v>58</v>
      </c>
      <c r="K16" s="157">
        <f>$D$16*E16/1000</f>
        <v>8.5999999999999993E-2</v>
      </c>
      <c r="L16" s="157">
        <f t="shared" ref="L16:P16" si="10">$D$16*F16/1000</f>
        <v>20.338999999999999</v>
      </c>
      <c r="M16" s="157">
        <f t="shared" si="10"/>
        <v>4.3E-3</v>
      </c>
      <c r="N16" s="157">
        <f t="shared" si="10"/>
        <v>3.3110000000000001E-3</v>
      </c>
      <c r="O16" s="157">
        <f t="shared" si="10"/>
        <v>2.3220000000000001</v>
      </c>
      <c r="P16" s="157">
        <f t="shared" si="10"/>
        <v>2.4940000000000002</v>
      </c>
      <c r="Q16" s="155">
        <f>'enero 2020'!$G$53</f>
        <v>1.8800000000000003</v>
      </c>
      <c r="R16" s="160" t="s">
        <v>113</v>
      </c>
      <c r="S16" s="158">
        <f t="shared" si="3"/>
        <v>4.5744680851063819E-2</v>
      </c>
      <c r="T16" s="158">
        <f t="shared" si="4"/>
        <v>10.818617021276593</v>
      </c>
      <c r="U16" s="158">
        <f t="shared" si="5"/>
        <v>2.287234042553191E-3</v>
      </c>
      <c r="V16" s="158">
        <f t="shared" si="6"/>
        <v>1.7611702127659572E-3</v>
      </c>
      <c r="W16" s="158">
        <f t="shared" si="7"/>
        <v>1.2351063829787232</v>
      </c>
      <c r="X16" s="158">
        <f t="shared" si="8"/>
        <v>1.326595744680851</v>
      </c>
    </row>
    <row r="17" spans="1:24" ht="27.6" x14ac:dyDescent="0.25">
      <c r="A17" s="155">
        <v>6</v>
      </c>
      <c r="B17" s="156">
        <v>6.8</v>
      </c>
      <c r="C17" s="155">
        <v>56916</v>
      </c>
      <c r="D17" s="155">
        <v>45</v>
      </c>
      <c r="E17" s="155">
        <v>2</v>
      </c>
      <c r="F17" s="155">
        <v>473</v>
      </c>
      <c r="G17" s="157">
        <v>0.1</v>
      </c>
      <c r="H17" s="158">
        <v>7.6999999999999999E-2</v>
      </c>
      <c r="I17" s="155">
        <v>54</v>
      </c>
      <c r="J17" s="155">
        <v>58</v>
      </c>
      <c r="K17" s="157">
        <f>$D$17*E17/1000</f>
        <v>0.09</v>
      </c>
      <c r="L17" s="157">
        <f t="shared" ref="L17:P17" si="11">$D$17*F17/1000</f>
        <v>21.285</v>
      </c>
      <c r="M17" s="157">
        <f t="shared" si="11"/>
        <v>4.4999999999999997E-3</v>
      </c>
      <c r="N17" s="157">
        <f t="shared" si="11"/>
        <v>3.4649999999999998E-3</v>
      </c>
      <c r="O17" s="157">
        <f t="shared" si="11"/>
        <v>2.4300000000000002</v>
      </c>
      <c r="P17" s="157">
        <f t="shared" si="11"/>
        <v>2.61</v>
      </c>
      <c r="Q17" s="155">
        <f>'enero 2020'!$G$53</f>
        <v>1.8800000000000003</v>
      </c>
      <c r="R17" s="160" t="s">
        <v>113</v>
      </c>
      <c r="S17" s="158">
        <f t="shared" si="3"/>
        <v>4.7872340425531908E-2</v>
      </c>
      <c r="T17" s="158">
        <f t="shared" si="4"/>
        <v>11.321808510638295</v>
      </c>
      <c r="U17" s="158">
        <f t="shared" si="5"/>
        <v>2.3936170212765953E-3</v>
      </c>
      <c r="V17" s="158">
        <f t="shared" si="6"/>
        <v>1.8430851063829783E-3</v>
      </c>
      <c r="W17" s="158">
        <f t="shared" si="7"/>
        <v>1.2925531914893615</v>
      </c>
      <c r="X17" s="158">
        <f t="shared" si="8"/>
        <v>1.3882978723404251</v>
      </c>
    </row>
    <row r="18" spans="1:24" ht="13.8" x14ac:dyDescent="0.25">
      <c r="A18" s="155">
        <v>7</v>
      </c>
      <c r="B18" s="156">
        <v>6.3</v>
      </c>
      <c r="C18" s="155">
        <v>56916</v>
      </c>
      <c r="D18" s="155"/>
      <c r="E18" s="155">
        <v>2</v>
      </c>
      <c r="F18" s="155">
        <v>473</v>
      </c>
      <c r="G18" s="157">
        <v>0.1</v>
      </c>
      <c r="H18" s="158">
        <v>7.6999999999999999E-2</v>
      </c>
      <c r="I18" s="155">
        <v>54</v>
      </c>
      <c r="J18" s="155">
        <v>58</v>
      </c>
      <c r="K18" s="160" t="s">
        <v>112</v>
      </c>
      <c r="L18" s="160" t="s">
        <v>112</v>
      </c>
      <c r="M18" s="160" t="s">
        <v>112</v>
      </c>
      <c r="N18" s="160" t="s">
        <v>112</v>
      </c>
      <c r="O18" s="160" t="s">
        <v>112</v>
      </c>
      <c r="P18" s="160" t="s">
        <v>112</v>
      </c>
      <c r="Q18" s="155">
        <f>'enero 2020'!$G$53</f>
        <v>1.8800000000000003</v>
      </c>
      <c r="R18" s="160" t="s">
        <v>112</v>
      </c>
      <c r="S18" s="158"/>
      <c r="T18" s="158"/>
      <c r="U18" s="158"/>
      <c r="V18" s="158"/>
      <c r="W18" s="158"/>
      <c r="X18" s="158"/>
    </row>
    <row r="19" spans="1:24" ht="13.8" x14ac:dyDescent="0.25">
      <c r="A19" s="155">
        <v>8</v>
      </c>
      <c r="B19" s="156">
        <v>6.6</v>
      </c>
      <c r="C19" s="155">
        <v>56916</v>
      </c>
      <c r="D19" s="155"/>
      <c r="E19" s="155">
        <v>2</v>
      </c>
      <c r="F19" s="155">
        <v>473</v>
      </c>
      <c r="G19" s="157">
        <v>0.1</v>
      </c>
      <c r="H19" s="158">
        <v>7.6999999999999999E-2</v>
      </c>
      <c r="I19" s="155">
        <v>54</v>
      </c>
      <c r="J19" s="155">
        <v>58</v>
      </c>
      <c r="K19" s="160" t="s">
        <v>112</v>
      </c>
      <c r="L19" s="160" t="s">
        <v>112</v>
      </c>
      <c r="M19" s="160" t="s">
        <v>112</v>
      </c>
      <c r="N19" s="160" t="s">
        <v>112</v>
      </c>
      <c r="O19" s="160" t="s">
        <v>112</v>
      </c>
      <c r="P19" s="160" t="s">
        <v>112</v>
      </c>
      <c r="Q19" s="155">
        <f>'enero 2020'!$G$53</f>
        <v>1.8800000000000003</v>
      </c>
      <c r="R19" s="160" t="s">
        <v>112</v>
      </c>
      <c r="S19" s="158"/>
      <c r="T19" s="158"/>
      <c r="U19" s="158"/>
      <c r="V19" s="158"/>
      <c r="W19" s="158"/>
      <c r="X19" s="158"/>
    </row>
    <row r="20" spans="1:24" ht="27.6" x14ac:dyDescent="0.25">
      <c r="A20" s="155">
        <v>9</v>
      </c>
      <c r="B20" s="156">
        <v>7</v>
      </c>
      <c r="C20" s="155">
        <v>56960</v>
      </c>
      <c r="D20" s="155">
        <v>44</v>
      </c>
      <c r="E20" s="155">
        <v>2</v>
      </c>
      <c r="F20" s="155">
        <v>473</v>
      </c>
      <c r="G20" s="157">
        <v>0.1</v>
      </c>
      <c r="H20" s="158">
        <v>7.6999999999999999E-2</v>
      </c>
      <c r="I20" s="155">
        <v>54</v>
      </c>
      <c r="J20" s="155">
        <v>58</v>
      </c>
      <c r="K20" s="157">
        <f>$D$20*E20/1000</f>
        <v>8.7999999999999995E-2</v>
      </c>
      <c r="L20" s="157">
        <f t="shared" ref="L20:P20" si="12">$D$20*F20/1000</f>
        <v>20.812000000000001</v>
      </c>
      <c r="M20" s="157">
        <f t="shared" si="12"/>
        <v>4.4000000000000003E-3</v>
      </c>
      <c r="N20" s="157">
        <f t="shared" si="12"/>
        <v>3.388E-3</v>
      </c>
      <c r="O20" s="157">
        <f t="shared" si="12"/>
        <v>2.3759999999999999</v>
      </c>
      <c r="P20" s="157">
        <f t="shared" si="12"/>
        <v>2.552</v>
      </c>
      <c r="Q20" s="155">
        <f>'enero 2020'!$G$53</f>
        <v>1.8800000000000003</v>
      </c>
      <c r="R20" s="160" t="s">
        <v>113</v>
      </c>
      <c r="S20" s="158">
        <f t="shared" si="3"/>
        <v>4.6808510638297864E-2</v>
      </c>
      <c r="T20" s="158">
        <f t="shared" si="4"/>
        <v>11.070212765957445</v>
      </c>
      <c r="U20" s="158">
        <f t="shared" si="5"/>
        <v>2.3404255319148934E-3</v>
      </c>
      <c r="V20" s="158">
        <f t="shared" si="6"/>
        <v>1.8021276595744677E-3</v>
      </c>
      <c r="W20" s="158">
        <f t="shared" si="7"/>
        <v>1.2638297872340423</v>
      </c>
      <c r="X20" s="158">
        <f t="shared" si="8"/>
        <v>1.3574468085106381</v>
      </c>
    </row>
    <row r="21" spans="1:24" ht="27.6" x14ac:dyDescent="0.25">
      <c r="A21" s="155">
        <v>10</v>
      </c>
      <c r="B21" s="156">
        <v>7.2</v>
      </c>
      <c r="C21" s="155">
        <v>57005</v>
      </c>
      <c r="D21" s="155">
        <v>45</v>
      </c>
      <c r="E21" s="155">
        <v>2</v>
      </c>
      <c r="F21" s="155">
        <v>473</v>
      </c>
      <c r="G21" s="157">
        <v>0.1</v>
      </c>
      <c r="H21" s="158">
        <v>7.6999999999999999E-2</v>
      </c>
      <c r="I21" s="155">
        <v>54</v>
      </c>
      <c r="J21" s="155">
        <v>58</v>
      </c>
      <c r="K21" s="157">
        <f>$D$21*E21/1000</f>
        <v>0.09</v>
      </c>
      <c r="L21" s="157">
        <f t="shared" ref="L21:P21" si="13">$D$21*F21/1000</f>
        <v>21.285</v>
      </c>
      <c r="M21" s="157">
        <f t="shared" si="13"/>
        <v>4.4999999999999997E-3</v>
      </c>
      <c r="N21" s="157">
        <f t="shared" si="13"/>
        <v>3.4649999999999998E-3</v>
      </c>
      <c r="O21" s="157">
        <f t="shared" si="13"/>
        <v>2.4300000000000002</v>
      </c>
      <c r="P21" s="157">
        <f t="shared" si="13"/>
        <v>2.61</v>
      </c>
      <c r="Q21" s="155">
        <f>'enero 2020'!$G$53</f>
        <v>1.8800000000000003</v>
      </c>
      <c r="R21" s="160" t="s">
        <v>113</v>
      </c>
      <c r="S21" s="158">
        <f t="shared" si="3"/>
        <v>4.7872340425531908E-2</v>
      </c>
      <c r="T21" s="158">
        <f t="shared" si="4"/>
        <v>11.321808510638295</v>
      </c>
      <c r="U21" s="158">
        <f t="shared" si="5"/>
        <v>2.3936170212765953E-3</v>
      </c>
      <c r="V21" s="158">
        <f t="shared" si="6"/>
        <v>1.8430851063829783E-3</v>
      </c>
      <c r="W21" s="158">
        <f t="shared" si="7"/>
        <v>1.2925531914893615</v>
      </c>
      <c r="X21" s="158">
        <f t="shared" si="8"/>
        <v>1.3882978723404251</v>
      </c>
    </row>
    <row r="22" spans="1:24" ht="27.6" x14ac:dyDescent="0.25">
      <c r="A22" s="155">
        <v>11</v>
      </c>
      <c r="B22" s="156">
        <v>6.7</v>
      </c>
      <c r="C22" s="155">
        <v>57049</v>
      </c>
      <c r="D22" s="155">
        <v>44</v>
      </c>
      <c r="E22" s="155">
        <v>2</v>
      </c>
      <c r="F22" s="155">
        <v>473</v>
      </c>
      <c r="G22" s="157">
        <v>0.1</v>
      </c>
      <c r="H22" s="158">
        <v>7.6999999999999999E-2</v>
      </c>
      <c r="I22" s="155">
        <v>54</v>
      </c>
      <c r="J22" s="155">
        <v>58</v>
      </c>
      <c r="K22" s="157">
        <f>$D$22*E22/1000</f>
        <v>8.7999999999999995E-2</v>
      </c>
      <c r="L22" s="157">
        <f t="shared" ref="L22:P22" si="14">$D$22*F22/1000</f>
        <v>20.812000000000001</v>
      </c>
      <c r="M22" s="157">
        <f t="shared" si="14"/>
        <v>4.4000000000000003E-3</v>
      </c>
      <c r="N22" s="157">
        <f t="shared" si="14"/>
        <v>3.388E-3</v>
      </c>
      <c r="O22" s="157">
        <f t="shared" si="14"/>
        <v>2.3759999999999999</v>
      </c>
      <c r="P22" s="157">
        <f t="shared" si="14"/>
        <v>2.552</v>
      </c>
      <c r="Q22" s="155">
        <f>'enero 2020'!$G$53</f>
        <v>1.8800000000000003</v>
      </c>
      <c r="R22" s="160" t="s">
        <v>113</v>
      </c>
      <c r="S22" s="158">
        <f t="shared" si="3"/>
        <v>4.6808510638297864E-2</v>
      </c>
      <c r="T22" s="158">
        <f t="shared" si="4"/>
        <v>11.070212765957445</v>
      </c>
      <c r="U22" s="158">
        <f t="shared" si="5"/>
        <v>2.3404255319148934E-3</v>
      </c>
      <c r="V22" s="158">
        <f t="shared" si="6"/>
        <v>1.8021276595744677E-3</v>
      </c>
      <c r="W22" s="158">
        <f t="shared" si="7"/>
        <v>1.2638297872340423</v>
      </c>
      <c r="X22" s="158">
        <f t="shared" si="8"/>
        <v>1.3574468085106381</v>
      </c>
    </row>
    <row r="23" spans="1:24" ht="27.6" x14ac:dyDescent="0.25">
      <c r="A23" s="155">
        <v>12</v>
      </c>
      <c r="B23" s="156">
        <v>6.8</v>
      </c>
      <c r="C23" s="155">
        <v>57092</v>
      </c>
      <c r="D23" s="155">
        <v>43</v>
      </c>
      <c r="E23" s="155">
        <v>2</v>
      </c>
      <c r="F23" s="155">
        <v>473</v>
      </c>
      <c r="G23" s="157">
        <v>0.1</v>
      </c>
      <c r="H23" s="158">
        <v>7.6999999999999999E-2</v>
      </c>
      <c r="I23" s="155">
        <v>54</v>
      </c>
      <c r="J23" s="155">
        <v>58</v>
      </c>
      <c r="K23" s="157">
        <f>$D$23*E23/1000</f>
        <v>8.5999999999999993E-2</v>
      </c>
      <c r="L23" s="157">
        <f t="shared" ref="L23:P23" si="15">$D$23*F23/1000</f>
        <v>20.338999999999999</v>
      </c>
      <c r="M23" s="157">
        <f t="shared" si="15"/>
        <v>4.3E-3</v>
      </c>
      <c r="N23" s="157">
        <f t="shared" si="15"/>
        <v>3.3110000000000001E-3</v>
      </c>
      <c r="O23" s="157">
        <f t="shared" si="15"/>
        <v>2.3220000000000001</v>
      </c>
      <c r="P23" s="157">
        <f t="shared" si="15"/>
        <v>2.4940000000000002</v>
      </c>
      <c r="Q23" s="155">
        <f>'enero 2020'!$G$53</f>
        <v>1.8800000000000003</v>
      </c>
      <c r="R23" s="160" t="s">
        <v>113</v>
      </c>
      <c r="S23" s="158">
        <f t="shared" si="3"/>
        <v>4.5744680851063819E-2</v>
      </c>
      <c r="T23" s="158">
        <f t="shared" si="4"/>
        <v>10.818617021276593</v>
      </c>
      <c r="U23" s="158">
        <f t="shared" si="5"/>
        <v>2.287234042553191E-3</v>
      </c>
      <c r="V23" s="158">
        <f t="shared" si="6"/>
        <v>1.7611702127659572E-3</v>
      </c>
      <c r="W23" s="158">
        <f t="shared" si="7"/>
        <v>1.2351063829787232</v>
      </c>
      <c r="X23" s="158">
        <f t="shared" si="8"/>
        <v>1.326595744680851</v>
      </c>
    </row>
    <row r="24" spans="1:24" ht="27.6" x14ac:dyDescent="0.25">
      <c r="A24" s="155">
        <v>13</v>
      </c>
      <c r="B24" s="156">
        <v>6.7</v>
      </c>
      <c r="C24" s="155">
        <v>57135</v>
      </c>
      <c r="D24" s="155">
        <v>43</v>
      </c>
      <c r="E24" s="155">
        <v>2</v>
      </c>
      <c r="F24" s="155">
        <v>473</v>
      </c>
      <c r="G24" s="157">
        <v>0.1</v>
      </c>
      <c r="H24" s="158">
        <v>7.6999999999999999E-2</v>
      </c>
      <c r="I24" s="155">
        <v>54</v>
      </c>
      <c r="J24" s="155">
        <v>58</v>
      </c>
      <c r="K24" s="157">
        <f>$D$24*E24/1000</f>
        <v>8.5999999999999993E-2</v>
      </c>
      <c r="L24" s="157">
        <f t="shared" ref="L24:P24" si="16">$D$24*F24/1000</f>
        <v>20.338999999999999</v>
      </c>
      <c r="M24" s="157">
        <f t="shared" si="16"/>
        <v>4.3E-3</v>
      </c>
      <c r="N24" s="157">
        <f t="shared" si="16"/>
        <v>3.3110000000000001E-3</v>
      </c>
      <c r="O24" s="157">
        <f t="shared" si="16"/>
        <v>2.3220000000000001</v>
      </c>
      <c r="P24" s="157">
        <f t="shared" si="16"/>
        <v>2.4940000000000002</v>
      </c>
      <c r="Q24" s="155">
        <f>'enero 2020'!$G$53</f>
        <v>1.8800000000000003</v>
      </c>
      <c r="R24" s="160" t="s">
        <v>113</v>
      </c>
      <c r="S24" s="158">
        <f t="shared" si="3"/>
        <v>4.5744680851063819E-2</v>
      </c>
      <c r="T24" s="158">
        <f t="shared" si="4"/>
        <v>10.818617021276593</v>
      </c>
      <c r="U24" s="158">
        <f t="shared" si="5"/>
        <v>2.287234042553191E-3</v>
      </c>
      <c r="V24" s="158">
        <f t="shared" si="6"/>
        <v>1.7611702127659572E-3</v>
      </c>
      <c r="W24" s="158">
        <f t="shared" si="7"/>
        <v>1.2351063829787232</v>
      </c>
      <c r="X24" s="158">
        <f t="shared" si="8"/>
        <v>1.326595744680851</v>
      </c>
    </row>
    <row r="25" spans="1:24" ht="13.8" x14ac:dyDescent="0.25">
      <c r="A25" s="155">
        <v>14</v>
      </c>
      <c r="B25" s="156">
        <v>6.7</v>
      </c>
      <c r="C25" s="155">
        <v>57135</v>
      </c>
      <c r="D25" s="155"/>
      <c r="E25" s="155">
        <v>2</v>
      </c>
      <c r="F25" s="155">
        <v>473</v>
      </c>
      <c r="G25" s="157">
        <v>0.1</v>
      </c>
      <c r="H25" s="158">
        <v>7.6999999999999999E-2</v>
      </c>
      <c r="I25" s="155">
        <v>54</v>
      </c>
      <c r="J25" s="155">
        <v>58</v>
      </c>
      <c r="K25" s="160" t="s">
        <v>112</v>
      </c>
      <c r="L25" s="160" t="s">
        <v>112</v>
      </c>
      <c r="M25" s="160" t="s">
        <v>112</v>
      </c>
      <c r="N25" s="160" t="s">
        <v>112</v>
      </c>
      <c r="O25" s="160" t="s">
        <v>112</v>
      </c>
      <c r="P25" s="160" t="s">
        <v>112</v>
      </c>
      <c r="Q25" s="155">
        <f>'enero 2020'!$G$53</f>
        <v>1.8800000000000003</v>
      </c>
      <c r="R25" s="160" t="s">
        <v>112</v>
      </c>
      <c r="S25" s="158"/>
      <c r="T25" s="158"/>
      <c r="U25" s="158"/>
      <c r="V25" s="158"/>
      <c r="W25" s="158"/>
      <c r="X25" s="158"/>
    </row>
    <row r="26" spans="1:24" ht="13.8" x14ac:dyDescent="0.25">
      <c r="A26" s="155">
        <v>15</v>
      </c>
      <c r="B26" s="156">
        <v>7.1</v>
      </c>
      <c r="C26" s="155">
        <v>57135</v>
      </c>
      <c r="D26" s="155"/>
      <c r="E26" s="155">
        <v>2</v>
      </c>
      <c r="F26" s="155">
        <v>473</v>
      </c>
      <c r="G26" s="157">
        <v>0.1</v>
      </c>
      <c r="H26" s="158">
        <v>7.6999999999999999E-2</v>
      </c>
      <c r="I26" s="155">
        <v>54</v>
      </c>
      <c r="J26" s="155">
        <v>58</v>
      </c>
      <c r="K26" s="160" t="s">
        <v>112</v>
      </c>
      <c r="L26" s="160" t="s">
        <v>112</v>
      </c>
      <c r="M26" s="160" t="s">
        <v>112</v>
      </c>
      <c r="N26" s="160" t="s">
        <v>112</v>
      </c>
      <c r="O26" s="160" t="s">
        <v>112</v>
      </c>
      <c r="P26" s="160" t="s">
        <v>112</v>
      </c>
      <c r="Q26" s="155">
        <f>'enero 2020'!$G$53</f>
        <v>1.8800000000000003</v>
      </c>
      <c r="R26" s="160" t="s">
        <v>112</v>
      </c>
      <c r="S26" s="158"/>
      <c r="T26" s="158"/>
      <c r="U26" s="158"/>
      <c r="V26" s="158"/>
      <c r="W26" s="158"/>
      <c r="X26" s="158"/>
    </row>
    <row r="27" spans="1:24" ht="27.6" x14ac:dyDescent="0.25">
      <c r="A27" s="155">
        <v>16</v>
      </c>
      <c r="B27" s="156">
        <v>6.3</v>
      </c>
      <c r="C27" s="155">
        <v>57179</v>
      </c>
      <c r="D27" s="155">
        <v>44</v>
      </c>
      <c r="E27" s="155">
        <v>2</v>
      </c>
      <c r="F27" s="155">
        <v>473</v>
      </c>
      <c r="G27" s="157">
        <v>0.1</v>
      </c>
      <c r="H27" s="158">
        <v>7.6999999999999999E-2</v>
      </c>
      <c r="I27" s="155">
        <v>54</v>
      </c>
      <c r="J27" s="155">
        <v>58</v>
      </c>
      <c r="K27" s="157">
        <f>$D$27*E27/1000</f>
        <v>8.7999999999999995E-2</v>
      </c>
      <c r="L27" s="157">
        <f t="shared" ref="L27:P27" si="17">$D$27*F27/1000</f>
        <v>20.812000000000001</v>
      </c>
      <c r="M27" s="157">
        <f t="shared" si="17"/>
        <v>4.4000000000000003E-3</v>
      </c>
      <c r="N27" s="157">
        <f t="shared" si="17"/>
        <v>3.388E-3</v>
      </c>
      <c r="O27" s="157">
        <f t="shared" si="17"/>
        <v>2.3759999999999999</v>
      </c>
      <c r="P27" s="157">
        <f t="shared" si="17"/>
        <v>2.552</v>
      </c>
      <c r="Q27" s="155">
        <f>'enero 2020'!$G$53</f>
        <v>1.8800000000000003</v>
      </c>
      <c r="R27" s="160" t="s">
        <v>113</v>
      </c>
      <c r="S27" s="158">
        <f t="shared" si="3"/>
        <v>4.6808510638297864E-2</v>
      </c>
      <c r="T27" s="158">
        <f t="shared" si="4"/>
        <v>11.070212765957445</v>
      </c>
      <c r="U27" s="158">
        <f t="shared" si="5"/>
        <v>2.3404255319148934E-3</v>
      </c>
      <c r="V27" s="158">
        <f t="shared" si="6"/>
        <v>1.8021276595744677E-3</v>
      </c>
      <c r="W27" s="158">
        <f t="shared" si="7"/>
        <v>1.2638297872340423</v>
      </c>
      <c r="X27" s="158">
        <f t="shared" si="8"/>
        <v>1.3574468085106381</v>
      </c>
    </row>
    <row r="28" spans="1:24" ht="27.6" x14ac:dyDescent="0.25">
      <c r="A28" s="155">
        <v>17</v>
      </c>
      <c r="B28" s="156">
        <v>7.1</v>
      </c>
      <c r="C28" s="155">
        <v>57223</v>
      </c>
      <c r="D28" s="155">
        <v>44</v>
      </c>
      <c r="E28" s="155">
        <v>2</v>
      </c>
      <c r="F28" s="155">
        <v>473</v>
      </c>
      <c r="G28" s="157">
        <v>0.1</v>
      </c>
      <c r="H28" s="158">
        <v>7.6999999999999999E-2</v>
      </c>
      <c r="I28" s="155">
        <v>54</v>
      </c>
      <c r="J28" s="155">
        <v>58</v>
      </c>
      <c r="K28" s="157">
        <f>$D$28*E28/1000</f>
        <v>8.7999999999999995E-2</v>
      </c>
      <c r="L28" s="157">
        <f t="shared" ref="L28:P28" si="18">$D$28*F28/1000</f>
        <v>20.812000000000001</v>
      </c>
      <c r="M28" s="157">
        <f t="shared" si="18"/>
        <v>4.4000000000000003E-3</v>
      </c>
      <c r="N28" s="157">
        <f t="shared" si="18"/>
        <v>3.388E-3</v>
      </c>
      <c r="O28" s="157">
        <f t="shared" si="18"/>
        <v>2.3759999999999999</v>
      </c>
      <c r="P28" s="157">
        <f t="shared" si="18"/>
        <v>2.552</v>
      </c>
      <c r="Q28" s="155">
        <f>'enero 2020'!$G$53</f>
        <v>1.8800000000000003</v>
      </c>
      <c r="R28" s="160" t="s">
        <v>113</v>
      </c>
      <c r="S28" s="158">
        <f t="shared" si="3"/>
        <v>4.6808510638297864E-2</v>
      </c>
      <c r="T28" s="158">
        <f t="shared" si="4"/>
        <v>11.070212765957445</v>
      </c>
      <c r="U28" s="158">
        <f t="shared" si="5"/>
        <v>2.3404255319148934E-3</v>
      </c>
      <c r="V28" s="158">
        <f t="shared" si="6"/>
        <v>1.8021276595744677E-3</v>
      </c>
      <c r="W28" s="158">
        <f t="shared" si="7"/>
        <v>1.2638297872340423</v>
      </c>
      <c r="X28" s="158">
        <f t="shared" si="8"/>
        <v>1.3574468085106381</v>
      </c>
    </row>
    <row r="29" spans="1:24" ht="27.6" x14ac:dyDescent="0.25">
      <c r="A29" s="155">
        <v>18</v>
      </c>
      <c r="B29" s="156">
        <v>6.8</v>
      </c>
      <c r="C29" s="155">
        <v>57268</v>
      </c>
      <c r="D29" s="155">
        <v>45</v>
      </c>
      <c r="E29" s="155">
        <v>2</v>
      </c>
      <c r="F29" s="155">
        <v>473</v>
      </c>
      <c r="G29" s="157">
        <v>0.1</v>
      </c>
      <c r="H29" s="158">
        <v>7.6999999999999999E-2</v>
      </c>
      <c r="I29" s="155">
        <v>54</v>
      </c>
      <c r="J29" s="155">
        <v>58</v>
      </c>
      <c r="K29" s="157">
        <f>$D$29*E29/1000</f>
        <v>0.09</v>
      </c>
      <c r="L29" s="157">
        <f t="shared" ref="L29:P29" si="19">$D$29*F29/1000</f>
        <v>21.285</v>
      </c>
      <c r="M29" s="157">
        <f t="shared" si="19"/>
        <v>4.4999999999999997E-3</v>
      </c>
      <c r="N29" s="157">
        <f t="shared" si="19"/>
        <v>3.4649999999999998E-3</v>
      </c>
      <c r="O29" s="157">
        <f t="shared" si="19"/>
        <v>2.4300000000000002</v>
      </c>
      <c r="P29" s="157">
        <f t="shared" si="19"/>
        <v>2.61</v>
      </c>
      <c r="Q29" s="155">
        <f>'enero 2020'!$G$53</f>
        <v>1.8800000000000003</v>
      </c>
      <c r="R29" s="160" t="s">
        <v>113</v>
      </c>
      <c r="S29" s="158">
        <f t="shared" si="3"/>
        <v>4.7872340425531908E-2</v>
      </c>
      <c r="T29" s="158">
        <f t="shared" si="4"/>
        <v>11.321808510638295</v>
      </c>
      <c r="U29" s="158">
        <f t="shared" si="5"/>
        <v>2.3936170212765953E-3</v>
      </c>
      <c r="V29" s="158">
        <f t="shared" si="6"/>
        <v>1.8430851063829783E-3</v>
      </c>
      <c r="W29" s="158">
        <f t="shared" si="7"/>
        <v>1.2925531914893615</v>
      </c>
      <c r="X29" s="158">
        <f t="shared" si="8"/>
        <v>1.3882978723404251</v>
      </c>
    </row>
    <row r="30" spans="1:24" ht="27.6" x14ac:dyDescent="0.25">
      <c r="A30" s="155">
        <v>19</v>
      </c>
      <c r="B30" s="156">
        <v>6.8</v>
      </c>
      <c r="C30" s="155">
        <v>57310</v>
      </c>
      <c r="D30" s="155">
        <v>42</v>
      </c>
      <c r="E30" s="155">
        <v>2</v>
      </c>
      <c r="F30" s="155">
        <v>473</v>
      </c>
      <c r="G30" s="157">
        <v>0.1</v>
      </c>
      <c r="H30" s="158">
        <v>7.6999999999999999E-2</v>
      </c>
      <c r="I30" s="155">
        <v>54</v>
      </c>
      <c r="J30" s="155">
        <v>58</v>
      </c>
      <c r="K30" s="157">
        <f>$D$30*E30/1000</f>
        <v>8.4000000000000005E-2</v>
      </c>
      <c r="L30" s="157">
        <f t="shared" ref="L30:P30" si="20">$D$30*F30/1000</f>
        <v>19.866</v>
      </c>
      <c r="M30" s="157">
        <f t="shared" si="20"/>
        <v>4.2000000000000006E-3</v>
      </c>
      <c r="N30" s="157">
        <f t="shared" si="20"/>
        <v>3.2339999999999999E-3</v>
      </c>
      <c r="O30" s="157">
        <f t="shared" si="20"/>
        <v>2.2679999999999998</v>
      </c>
      <c r="P30" s="157">
        <f t="shared" si="20"/>
        <v>2.4359999999999999</v>
      </c>
      <c r="Q30" s="155">
        <f>'enero 2020'!$G$53</f>
        <v>1.8800000000000003</v>
      </c>
      <c r="R30" s="160" t="s">
        <v>113</v>
      </c>
      <c r="S30" s="158">
        <f t="shared" si="3"/>
        <v>4.4680851063829782E-2</v>
      </c>
      <c r="T30" s="158">
        <f t="shared" si="4"/>
        <v>10.567021276595742</v>
      </c>
      <c r="U30" s="158">
        <f t="shared" si="5"/>
        <v>2.2340425531914895E-3</v>
      </c>
      <c r="V30" s="158">
        <f t="shared" si="6"/>
        <v>1.7202127659574464E-3</v>
      </c>
      <c r="W30" s="158">
        <f t="shared" si="7"/>
        <v>1.2063829787234039</v>
      </c>
      <c r="X30" s="158">
        <f t="shared" si="8"/>
        <v>1.2957446808510635</v>
      </c>
    </row>
    <row r="31" spans="1:24" ht="27.6" x14ac:dyDescent="0.25">
      <c r="A31" s="155">
        <v>20</v>
      </c>
      <c r="B31" s="156">
        <v>6.8</v>
      </c>
      <c r="C31" s="155">
        <v>57355</v>
      </c>
      <c r="D31" s="155">
        <v>45</v>
      </c>
      <c r="E31" s="155">
        <v>2</v>
      </c>
      <c r="F31" s="155">
        <v>473</v>
      </c>
      <c r="G31" s="157">
        <v>0.1</v>
      </c>
      <c r="H31" s="158">
        <v>7.6999999999999999E-2</v>
      </c>
      <c r="I31" s="155">
        <v>54</v>
      </c>
      <c r="J31" s="155">
        <v>58</v>
      </c>
      <c r="K31" s="157">
        <f>$D$31*E31/1000</f>
        <v>0.09</v>
      </c>
      <c r="L31" s="157">
        <f t="shared" ref="L31:P31" si="21">$D$31*F31/1000</f>
        <v>21.285</v>
      </c>
      <c r="M31" s="157">
        <f t="shared" si="21"/>
        <v>4.4999999999999997E-3</v>
      </c>
      <c r="N31" s="157">
        <f t="shared" si="21"/>
        <v>3.4649999999999998E-3</v>
      </c>
      <c r="O31" s="157">
        <f t="shared" si="21"/>
        <v>2.4300000000000002</v>
      </c>
      <c r="P31" s="157">
        <f t="shared" si="21"/>
        <v>2.61</v>
      </c>
      <c r="Q31" s="155">
        <f>'enero 2020'!$G$53</f>
        <v>1.8800000000000003</v>
      </c>
      <c r="R31" s="160" t="s">
        <v>113</v>
      </c>
      <c r="S31" s="158">
        <f t="shared" si="3"/>
        <v>4.7872340425531908E-2</v>
      </c>
      <c r="T31" s="158">
        <f t="shared" si="4"/>
        <v>11.321808510638295</v>
      </c>
      <c r="U31" s="158">
        <f t="shared" si="5"/>
        <v>2.3936170212765953E-3</v>
      </c>
      <c r="V31" s="158">
        <f t="shared" si="6"/>
        <v>1.8430851063829783E-3</v>
      </c>
      <c r="W31" s="158">
        <f t="shared" si="7"/>
        <v>1.2925531914893615</v>
      </c>
      <c r="X31" s="158">
        <f t="shared" si="8"/>
        <v>1.3882978723404251</v>
      </c>
    </row>
    <row r="32" spans="1:24" ht="13.8" x14ac:dyDescent="0.25">
      <c r="A32" s="155">
        <v>21</v>
      </c>
      <c r="B32" s="156">
        <v>6.8</v>
      </c>
      <c r="C32" s="155">
        <v>57355</v>
      </c>
      <c r="D32" s="155"/>
      <c r="E32" s="155">
        <v>2</v>
      </c>
      <c r="F32" s="155">
        <v>473</v>
      </c>
      <c r="G32" s="157">
        <v>0.1</v>
      </c>
      <c r="H32" s="158">
        <v>7.6999999999999999E-2</v>
      </c>
      <c r="I32" s="155">
        <v>54</v>
      </c>
      <c r="J32" s="155">
        <v>58</v>
      </c>
      <c r="K32" s="160" t="s">
        <v>112</v>
      </c>
      <c r="L32" s="160" t="s">
        <v>112</v>
      </c>
      <c r="M32" s="160" t="s">
        <v>112</v>
      </c>
      <c r="N32" s="160" t="s">
        <v>112</v>
      </c>
      <c r="O32" s="160" t="s">
        <v>112</v>
      </c>
      <c r="P32" s="160" t="s">
        <v>112</v>
      </c>
      <c r="Q32" s="155">
        <f>'enero 2020'!$G$53</f>
        <v>1.8800000000000003</v>
      </c>
      <c r="R32" s="160" t="s">
        <v>112</v>
      </c>
      <c r="S32" s="158"/>
      <c r="T32" s="158"/>
      <c r="U32" s="158"/>
      <c r="V32" s="158"/>
      <c r="W32" s="158"/>
      <c r="X32" s="158"/>
    </row>
    <row r="33" spans="1:24" ht="13.8" x14ac:dyDescent="0.25">
      <c r="A33" s="155">
        <v>22</v>
      </c>
      <c r="B33" s="156">
        <v>6.5</v>
      </c>
      <c r="C33" s="155">
        <v>57355</v>
      </c>
      <c r="D33" s="155"/>
      <c r="E33" s="155">
        <v>2</v>
      </c>
      <c r="F33" s="155">
        <v>473</v>
      </c>
      <c r="G33" s="157">
        <v>0.1</v>
      </c>
      <c r="H33" s="158">
        <v>7.6999999999999999E-2</v>
      </c>
      <c r="I33" s="155">
        <v>54</v>
      </c>
      <c r="J33" s="155">
        <v>58</v>
      </c>
      <c r="K33" s="160" t="s">
        <v>112</v>
      </c>
      <c r="L33" s="160" t="s">
        <v>112</v>
      </c>
      <c r="M33" s="160" t="s">
        <v>112</v>
      </c>
      <c r="N33" s="160" t="s">
        <v>112</v>
      </c>
      <c r="O33" s="160" t="s">
        <v>112</v>
      </c>
      <c r="P33" s="160" t="s">
        <v>112</v>
      </c>
      <c r="Q33" s="155">
        <f>'enero 2020'!$G$53</f>
        <v>1.8800000000000003</v>
      </c>
      <c r="R33" s="160" t="s">
        <v>112</v>
      </c>
      <c r="S33" s="158"/>
      <c r="T33" s="158"/>
      <c r="U33" s="158"/>
      <c r="V33" s="158"/>
      <c r="W33" s="158"/>
      <c r="X33" s="158"/>
    </row>
    <row r="34" spans="1:24" ht="27.6" x14ac:dyDescent="0.25">
      <c r="A34" s="155">
        <v>23</v>
      </c>
      <c r="B34" s="156">
        <v>6.7</v>
      </c>
      <c r="C34" s="155">
        <v>57398</v>
      </c>
      <c r="D34" s="155">
        <v>43</v>
      </c>
      <c r="E34" s="155">
        <v>2</v>
      </c>
      <c r="F34" s="155">
        <v>473</v>
      </c>
      <c r="G34" s="157">
        <v>0.1</v>
      </c>
      <c r="H34" s="158">
        <v>7.6999999999999999E-2</v>
      </c>
      <c r="I34" s="155">
        <v>54</v>
      </c>
      <c r="J34" s="155">
        <v>58</v>
      </c>
      <c r="K34" s="157">
        <f>$D$34*E34/1000</f>
        <v>8.5999999999999993E-2</v>
      </c>
      <c r="L34" s="157">
        <f t="shared" ref="L34:P34" si="22">$D$34*F34/1000</f>
        <v>20.338999999999999</v>
      </c>
      <c r="M34" s="157">
        <f t="shared" si="22"/>
        <v>4.3E-3</v>
      </c>
      <c r="N34" s="157">
        <f t="shared" si="22"/>
        <v>3.3110000000000001E-3</v>
      </c>
      <c r="O34" s="157">
        <f t="shared" si="22"/>
        <v>2.3220000000000001</v>
      </c>
      <c r="P34" s="157">
        <f t="shared" si="22"/>
        <v>2.4940000000000002</v>
      </c>
      <c r="Q34" s="155">
        <f>'enero 2020'!$G$53</f>
        <v>1.8800000000000003</v>
      </c>
      <c r="R34" s="160" t="s">
        <v>113</v>
      </c>
      <c r="S34" s="158">
        <f t="shared" si="3"/>
        <v>4.5744680851063819E-2</v>
      </c>
      <c r="T34" s="158">
        <f t="shared" si="4"/>
        <v>10.818617021276593</v>
      </c>
      <c r="U34" s="158">
        <f t="shared" si="5"/>
        <v>2.287234042553191E-3</v>
      </c>
      <c r="V34" s="158">
        <f t="shared" si="6"/>
        <v>1.7611702127659572E-3</v>
      </c>
      <c r="W34" s="158">
        <f t="shared" si="7"/>
        <v>1.2351063829787232</v>
      </c>
      <c r="X34" s="158">
        <f t="shared" si="8"/>
        <v>1.326595744680851</v>
      </c>
    </row>
    <row r="35" spans="1:24" ht="27.6" x14ac:dyDescent="0.25">
      <c r="A35" s="155">
        <v>24</v>
      </c>
      <c r="B35" s="156">
        <v>6.8</v>
      </c>
      <c r="C35" s="155">
        <v>57442</v>
      </c>
      <c r="D35" s="155">
        <v>44</v>
      </c>
      <c r="E35" s="155">
        <v>2</v>
      </c>
      <c r="F35" s="155">
        <v>473</v>
      </c>
      <c r="G35" s="157">
        <v>0.1</v>
      </c>
      <c r="H35" s="158">
        <v>7.6999999999999999E-2</v>
      </c>
      <c r="I35" s="155">
        <v>54</v>
      </c>
      <c r="J35" s="155">
        <v>58</v>
      </c>
      <c r="K35" s="157">
        <f>$D$35*E35/1000</f>
        <v>8.7999999999999995E-2</v>
      </c>
      <c r="L35" s="157">
        <f t="shared" ref="L35:P35" si="23">$D$35*F35/1000</f>
        <v>20.812000000000001</v>
      </c>
      <c r="M35" s="157">
        <f t="shared" si="23"/>
        <v>4.4000000000000003E-3</v>
      </c>
      <c r="N35" s="157">
        <f t="shared" si="23"/>
        <v>3.388E-3</v>
      </c>
      <c r="O35" s="157">
        <f t="shared" si="23"/>
        <v>2.3759999999999999</v>
      </c>
      <c r="P35" s="157">
        <f t="shared" si="23"/>
        <v>2.552</v>
      </c>
      <c r="Q35" s="155">
        <f>'enero 2020'!$G$53</f>
        <v>1.8800000000000003</v>
      </c>
      <c r="R35" s="160" t="s">
        <v>113</v>
      </c>
      <c r="S35" s="158">
        <f t="shared" si="3"/>
        <v>4.6808510638297864E-2</v>
      </c>
      <c r="T35" s="158">
        <f t="shared" si="4"/>
        <v>11.070212765957445</v>
      </c>
      <c r="U35" s="158">
        <f t="shared" si="5"/>
        <v>2.3404255319148934E-3</v>
      </c>
      <c r="V35" s="158">
        <f t="shared" si="6"/>
        <v>1.8021276595744677E-3</v>
      </c>
      <c r="W35" s="158">
        <f t="shared" si="7"/>
        <v>1.2638297872340423</v>
      </c>
      <c r="X35" s="158">
        <f t="shared" si="8"/>
        <v>1.3574468085106381</v>
      </c>
    </row>
    <row r="36" spans="1:24" ht="27.6" x14ac:dyDescent="0.25">
      <c r="A36" s="155">
        <v>25</v>
      </c>
      <c r="B36" s="156">
        <v>6.9</v>
      </c>
      <c r="C36" s="155">
        <v>57485</v>
      </c>
      <c r="D36" s="155">
        <v>43</v>
      </c>
      <c r="E36" s="155">
        <v>2</v>
      </c>
      <c r="F36" s="155">
        <v>473</v>
      </c>
      <c r="G36" s="157">
        <v>0.1</v>
      </c>
      <c r="H36" s="158">
        <v>7.6999999999999999E-2</v>
      </c>
      <c r="I36" s="155">
        <v>54</v>
      </c>
      <c r="J36" s="155">
        <v>58</v>
      </c>
      <c r="K36" s="157">
        <f>$D$36*E36/1000</f>
        <v>8.5999999999999993E-2</v>
      </c>
      <c r="L36" s="157">
        <f t="shared" ref="L36:Q36" si="24">$D$36*F36/1000</f>
        <v>20.338999999999999</v>
      </c>
      <c r="M36" s="157">
        <f t="shared" si="24"/>
        <v>4.3E-3</v>
      </c>
      <c r="N36" s="157">
        <f t="shared" si="24"/>
        <v>3.3110000000000001E-3</v>
      </c>
      <c r="O36" s="157">
        <f t="shared" si="24"/>
        <v>2.3220000000000001</v>
      </c>
      <c r="P36" s="157">
        <f t="shared" si="24"/>
        <v>2.4940000000000002</v>
      </c>
      <c r="Q36" s="155">
        <f>'enero 2020'!$G$53</f>
        <v>1.8800000000000003</v>
      </c>
      <c r="R36" s="160" t="s">
        <v>113</v>
      </c>
      <c r="S36" s="158">
        <f t="shared" si="3"/>
        <v>4.5744680851063819E-2</v>
      </c>
      <c r="T36" s="158">
        <f t="shared" si="4"/>
        <v>10.818617021276593</v>
      </c>
      <c r="U36" s="158">
        <f t="shared" si="5"/>
        <v>2.287234042553191E-3</v>
      </c>
      <c r="V36" s="158">
        <f t="shared" si="6"/>
        <v>1.7611702127659572E-3</v>
      </c>
      <c r="W36" s="158">
        <f t="shared" si="7"/>
        <v>1.2351063829787232</v>
      </c>
      <c r="X36" s="158">
        <f t="shared" si="8"/>
        <v>1.326595744680851</v>
      </c>
    </row>
    <row r="37" spans="1:24" ht="27.6" x14ac:dyDescent="0.25">
      <c r="A37" s="155">
        <v>26</v>
      </c>
      <c r="B37" s="156">
        <v>6.6</v>
      </c>
      <c r="C37" s="155">
        <v>57527</v>
      </c>
      <c r="D37" s="155">
        <v>42</v>
      </c>
      <c r="E37" s="155">
        <v>2</v>
      </c>
      <c r="F37" s="155">
        <v>473</v>
      </c>
      <c r="G37" s="157">
        <v>0.1</v>
      </c>
      <c r="H37" s="158">
        <v>7.6999999999999999E-2</v>
      </c>
      <c r="I37" s="155">
        <v>54</v>
      </c>
      <c r="J37" s="155">
        <v>58</v>
      </c>
      <c r="K37" s="157">
        <f>$D$37*E37/1000</f>
        <v>8.4000000000000005E-2</v>
      </c>
      <c r="L37" s="157">
        <f t="shared" ref="L37:P37" si="25">$D$37*F37/1000</f>
        <v>19.866</v>
      </c>
      <c r="M37" s="157">
        <f t="shared" si="25"/>
        <v>4.2000000000000006E-3</v>
      </c>
      <c r="N37" s="157">
        <f t="shared" si="25"/>
        <v>3.2339999999999999E-3</v>
      </c>
      <c r="O37" s="157">
        <f t="shared" si="25"/>
        <v>2.2679999999999998</v>
      </c>
      <c r="P37" s="157">
        <f t="shared" si="25"/>
        <v>2.4359999999999999</v>
      </c>
      <c r="Q37" s="155">
        <f>'enero 2020'!$G$53</f>
        <v>1.8800000000000003</v>
      </c>
      <c r="R37" s="160" t="s">
        <v>113</v>
      </c>
      <c r="S37" s="158">
        <f t="shared" si="3"/>
        <v>4.4680851063829782E-2</v>
      </c>
      <c r="T37" s="158">
        <f t="shared" si="4"/>
        <v>10.567021276595742</v>
      </c>
      <c r="U37" s="158">
        <f t="shared" si="5"/>
        <v>2.2340425531914895E-3</v>
      </c>
      <c r="V37" s="158">
        <f t="shared" si="6"/>
        <v>1.7202127659574464E-3</v>
      </c>
      <c r="W37" s="158">
        <f t="shared" si="7"/>
        <v>1.2063829787234039</v>
      </c>
      <c r="X37" s="158">
        <f t="shared" si="8"/>
        <v>1.2957446808510635</v>
      </c>
    </row>
    <row r="38" spans="1:24" ht="27.6" x14ac:dyDescent="0.25">
      <c r="A38" s="155">
        <v>27</v>
      </c>
      <c r="B38" s="156">
        <v>6.7</v>
      </c>
      <c r="C38" s="155">
        <v>57570</v>
      </c>
      <c r="D38" s="155">
        <v>43</v>
      </c>
      <c r="E38" s="155">
        <v>2</v>
      </c>
      <c r="F38" s="155">
        <v>654</v>
      </c>
      <c r="G38" s="157">
        <v>0.1</v>
      </c>
      <c r="H38" s="158">
        <v>4.5999999999999999E-2</v>
      </c>
      <c r="I38" s="155">
        <v>70</v>
      </c>
      <c r="J38" s="155">
        <v>92</v>
      </c>
      <c r="K38" s="157">
        <f>$D$38*E38/1000</f>
        <v>8.5999999999999993E-2</v>
      </c>
      <c r="L38" s="157">
        <f t="shared" ref="L38:P38" si="26">$D$38*F38/1000</f>
        <v>28.122</v>
      </c>
      <c r="M38" s="157">
        <f t="shared" si="26"/>
        <v>4.3E-3</v>
      </c>
      <c r="N38" s="157">
        <f t="shared" si="26"/>
        <v>1.9780000000000002E-3</v>
      </c>
      <c r="O38" s="157">
        <f t="shared" si="26"/>
        <v>3.01</v>
      </c>
      <c r="P38" s="157">
        <f t="shared" si="26"/>
        <v>3.956</v>
      </c>
      <c r="Q38" s="155">
        <f>'enero 2020'!$G$53</f>
        <v>1.8800000000000003</v>
      </c>
      <c r="R38" s="160" t="s">
        <v>113</v>
      </c>
      <c r="S38" s="158">
        <f t="shared" si="3"/>
        <v>4.5744680851063819E-2</v>
      </c>
      <c r="T38" s="158">
        <f t="shared" si="4"/>
        <v>14.95851063829787</v>
      </c>
      <c r="U38" s="158">
        <f t="shared" si="5"/>
        <v>2.287234042553191E-3</v>
      </c>
      <c r="V38" s="158">
        <f t="shared" si="6"/>
        <v>1.0521276595744679E-3</v>
      </c>
      <c r="W38" s="158">
        <f t="shared" si="7"/>
        <v>1.6010638297872337</v>
      </c>
      <c r="X38" s="158">
        <f t="shared" si="8"/>
        <v>2.1042553191489359</v>
      </c>
    </row>
    <row r="39" spans="1:24" ht="13.8" x14ac:dyDescent="0.25">
      <c r="A39" s="155">
        <v>28</v>
      </c>
      <c r="B39" s="156">
        <v>7.2</v>
      </c>
      <c r="C39" s="155">
        <v>57570</v>
      </c>
      <c r="D39" s="155"/>
      <c r="E39" s="155">
        <v>2</v>
      </c>
      <c r="F39" s="155">
        <v>654</v>
      </c>
      <c r="G39" s="157">
        <v>0.1</v>
      </c>
      <c r="H39" s="158">
        <v>4.5999999999999999E-2</v>
      </c>
      <c r="I39" s="155">
        <v>70</v>
      </c>
      <c r="J39" s="155">
        <v>92</v>
      </c>
      <c r="K39" s="160" t="s">
        <v>112</v>
      </c>
      <c r="L39" s="160" t="s">
        <v>112</v>
      </c>
      <c r="M39" s="160" t="s">
        <v>112</v>
      </c>
      <c r="N39" s="160" t="s">
        <v>112</v>
      </c>
      <c r="O39" s="160" t="s">
        <v>112</v>
      </c>
      <c r="P39" s="160" t="s">
        <v>112</v>
      </c>
      <c r="Q39" s="155">
        <f>'enero 2020'!$G$53</f>
        <v>1.8800000000000003</v>
      </c>
      <c r="R39" s="160" t="s">
        <v>112</v>
      </c>
      <c r="S39" s="158"/>
      <c r="T39" s="158"/>
      <c r="U39" s="158"/>
      <c r="V39" s="158"/>
      <c r="W39" s="158"/>
      <c r="X39" s="158"/>
    </row>
    <row r="40" spans="1:24" ht="13.8" x14ac:dyDescent="0.25">
      <c r="A40" s="155">
        <v>29</v>
      </c>
      <c r="B40" s="156">
        <v>6.3</v>
      </c>
      <c r="C40" s="155">
        <v>57570</v>
      </c>
      <c r="D40" s="155"/>
      <c r="E40" s="155">
        <v>2</v>
      </c>
      <c r="F40" s="155">
        <v>654</v>
      </c>
      <c r="G40" s="157">
        <v>0.1</v>
      </c>
      <c r="H40" s="158">
        <v>4.5999999999999999E-2</v>
      </c>
      <c r="I40" s="155">
        <v>70</v>
      </c>
      <c r="J40" s="155">
        <v>92</v>
      </c>
      <c r="K40" s="160" t="s">
        <v>112</v>
      </c>
      <c r="L40" s="160" t="s">
        <v>112</v>
      </c>
      <c r="M40" s="160" t="s">
        <v>112</v>
      </c>
      <c r="N40" s="160" t="s">
        <v>112</v>
      </c>
      <c r="O40" s="160" t="s">
        <v>112</v>
      </c>
      <c r="P40" s="160" t="s">
        <v>112</v>
      </c>
      <c r="Q40" s="155">
        <f>'enero 2020'!$G$53</f>
        <v>1.8800000000000003</v>
      </c>
      <c r="R40" s="160" t="s">
        <v>112</v>
      </c>
      <c r="S40" s="158"/>
      <c r="T40" s="158"/>
      <c r="U40" s="158"/>
      <c r="V40" s="158"/>
      <c r="W40" s="158"/>
      <c r="X40" s="158"/>
    </row>
    <row r="41" spans="1:24" ht="27.6" x14ac:dyDescent="0.25">
      <c r="A41" s="155">
        <v>30</v>
      </c>
      <c r="B41" s="156">
        <v>6.8</v>
      </c>
      <c r="C41" s="155">
        <v>57612</v>
      </c>
      <c r="D41" s="155">
        <v>42</v>
      </c>
      <c r="E41" s="155">
        <v>2</v>
      </c>
      <c r="F41" s="155">
        <v>654</v>
      </c>
      <c r="G41" s="157">
        <v>0.1</v>
      </c>
      <c r="H41" s="158">
        <v>4.5999999999999999E-2</v>
      </c>
      <c r="I41" s="155">
        <v>70</v>
      </c>
      <c r="J41" s="155">
        <v>92</v>
      </c>
      <c r="K41" s="157">
        <f>$D$41*E41/1000</f>
        <v>8.4000000000000005E-2</v>
      </c>
      <c r="L41" s="157">
        <f t="shared" ref="L41:P41" si="27">$D$41*F41/1000</f>
        <v>27.468</v>
      </c>
      <c r="M41" s="157">
        <f t="shared" si="27"/>
        <v>4.2000000000000006E-3</v>
      </c>
      <c r="N41" s="157">
        <f t="shared" si="27"/>
        <v>1.9319999999999999E-3</v>
      </c>
      <c r="O41" s="157">
        <f t="shared" si="27"/>
        <v>2.94</v>
      </c>
      <c r="P41" s="157">
        <f t="shared" si="27"/>
        <v>3.8639999999999999</v>
      </c>
      <c r="Q41" s="155">
        <f>'enero 2020'!$G$53</f>
        <v>1.8800000000000003</v>
      </c>
      <c r="R41" s="160" t="s">
        <v>113</v>
      </c>
      <c r="S41" s="158">
        <f t="shared" si="3"/>
        <v>4.4680851063829782E-2</v>
      </c>
      <c r="T41" s="158">
        <f t="shared" si="4"/>
        <v>14.610638297872338</v>
      </c>
      <c r="U41" s="158">
        <f t="shared" si="5"/>
        <v>2.2340425531914895E-3</v>
      </c>
      <c r="V41" s="158">
        <f t="shared" si="6"/>
        <v>1.0276595744680849E-3</v>
      </c>
      <c r="W41" s="158">
        <f t="shared" si="7"/>
        <v>1.5638297872340423</v>
      </c>
      <c r="X41" s="158">
        <f t="shared" si="8"/>
        <v>2.05531914893617</v>
      </c>
    </row>
    <row r="42" spans="1:24" x14ac:dyDescent="0.25">
      <c r="A42" s="247"/>
      <c r="B42" s="247"/>
      <c r="C42" s="247"/>
      <c r="D42" s="247"/>
      <c r="E42" s="247"/>
      <c r="F42" s="247"/>
      <c r="G42" s="247"/>
      <c r="H42" s="247"/>
      <c r="I42" s="247"/>
      <c r="J42" s="247"/>
      <c r="K42" s="247"/>
      <c r="L42" s="247"/>
      <c r="M42" s="247"/>
      <c r="N42" s="247"/>
      <c r="O42" s="247"/>
      <c r="P42" s="247"/>
      <c r="Q42" s="247"/>
      <c r="R42" s="247"/>
      <c r="S42" s="247"/>
      <c r="T42" s="247"/>
      <c r="U42" s="247"/>
      <c r="V42" s="247"/>
      <c r="W42" s="247"/>
      <c r="X42" s="247"/>
    </row>
    <row r="43" spans="1:24" ht="13.8" x14ac:dyDescent="0.25">
      <c r="A43" s="148" t="s">
        <v>114</v>
      </c>
      <c r="B43" s="149"/>
      <c r="C43" s="150"/>
      <c r="D43" s="151">
        <f>AVERAGE(D12:D42)</f>
        <v>43.476190476190474</v>
      </c>
      <c r="E43" s="152"/>
      <c r="F43" s="153"/>
      <c r="G43" s="153"/>
      <c r="H43" s="153"/>
      <c r="I43" s="153"/>
      <c r="J43" s="154"/>
      <c r="K43" s="254">
        <f>AVERAGE(K13:K42)</f>
        <v>8.6952380952380975E-2</v>
      </c>
      <c r="L43" s="254">
        <f t="shared" ref="L43:X43" si="28">AVERAGE(L13:L42)</f>
        <v>21.296857142857146</v>
      </c>
      <c r="M43" s="254">
        <f t="shared" si="28"/>
        <v>4.3476190476190472E-3</v>
      </c>
      <c r="N43" s="254">
        <f t="shared" si="28"/>
        <v>3.2221904761904766E-3</v>
      </c>
      <c r="O43" s="254">
        <f t="shared" si="28"/>
        <v>2.4124761904761902</v>
      </c>
      <c r="P43" s="254">
        <f t="shared" si="28"/>
        <v>2.659238095238095</v>
      </c>
      <c r="Q43" s="254"/>
      <c r="R43" s="254"/>
      <c r="S43" s="254">
        <f t="shared" si="28"/>
        <v>4.6251266464032416E-2</v>
      </c>
      <c r="T43" s="254">
        <f t="shared" si="28"/>
        <v>11.328115501519756</v>
      </c>
      <c r="U43" s="254">
        <f t="shared" si="28"/>
        <v>2.3125633232016205E-3</v>
      </c>
      <c r="V43" s="254">
        <f t="shared" si="28"/>
        <v>1.7139311043566363E-3</v>
      </c>
      <c r="W43" s="254">
        <f t="shared" si="28"/>
        <v>1.2832320162107393</v>
      </c>
      <c r="X43" s="254">
        <f t="shared" si="28"/>
        <v>1.4144883485309014</v>
      </c>
    </row>
  </sheetData>
  <mergeCells count="20">
    <mergeCell ref="A8:X8"/>
    <mergeCell ref="A9:A11"/>
    <mergeCell ref="E9:J9"/>
    <mergeCell ref="K9:P9"/>
    <mergeCell ref="S9:X9"/>
    <mergeCell ref="A43:C43"/>
    <mergeCell ref="E43:J43"/>
    <mergeCell ref="A6:D7"/>
    <mergeCell ref="K6:K7"/>
    <mergeCell ref="N6:O6"/>
    <mergeCell ref="P6:Q7"/>
    <mergeCell ref="R6:R7"/>
    <mergeCell ref="N7:O7"/>
    <mergeCell ref="A1:X1"/>
    <mergeCell ref="A2:X2"/>
    <mergeCell ref="B3:X3"/>
    <mergeCell ref="A4:X4"/>
    <mergeCell ref="A5:D5"/>
    <mergeCell ref="N5:O5"/>
    <mergeCell ref="P5:R5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AF7EF6-EEB4-4404-BA05-15E7809AC80C}">
  <dimension ref="A1:X43"/>
  <sheetViews>
    <sheetView topLeftCell="A20" zoomScale="70" zoomScaleNormal="70" workbookViewId="0">
      <selection activeCell="D36" sqref="D36:D38"/>
    </sheetView>
  </sheetViews>
  <sheetFormatPr baseColWidth="10" defaultRowHeight="13.2" x14ac:dyDescent="0.25"/>
  <cols>
    <col min="1" max="16384" width="11.5546875" style="89"/>
  </cols>
  <sheetData>
    <row r="1" spans="1:24" x14ac:dyDescent="0.25">
      <c r="A1" s="86" t="s">
        <v>70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8"/>
    </row>
    <row r="2" spans="1:24" x14ac:dyDescent="0.25">
      <c r="A2" s="90" t="s">
        <v>71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2"/>
    </row>
    <row r="3" spans="1:24" x14ac:dyDescent="0.25">
      <c r="A3" s="93" t="s">
        <v>72</v>
      </c>
      <c r="B3" s="86" t="s">
        <v>130</v>
      </c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8"/>
    </row>
    <row r="4" spans="1:24" x14ac:dyDescent="0.25">
      <c r="A4" s="94"/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  <c r="X4" s="96"/>
    </row>
    <row r="5" spans="1:24" ht="27.6" x14ac:dyDescent="0.25">
      <c r="A5" s="97"/>
      <c r="B5" s="98"/>
      <c r="C5" s="98"/>
      <c r="D5" s="99"/>
      <c r="E5" s="100" t="s">
        <v>74</v>
      </c>
      <c r="F5" s="101" t="s">
        <v>75</v>
      </c>
      <c r="G5" s="100" t="s">
        <v>76</v>
      </c>
      <c r="H5" s="100" t="s">
        <v>77</v>
      </c>
      <c r="I5" s="102" t="s">
        <v>78</v>
      </c>
      <c r="J5" s="102" t="s">
        <v>79</v>
      </c>
      <c r="K5" s="103"/>
      <c r="L5" s="100" t="s">
        <v>80</v>
      </c>
      <c r="M5" s="100" t="s">
        <v>81</v>
      </c>
      <c r="N5" s="104" t="s">
        <v>82</v>
      </c>
      <c r="O5" s="105"/>
      <c r="P5" s="97"/>
      <c r="Q5" s="98"/>
      <c r="R5" s="99"/>
      <c r="S5" s="100" t="s">
        <v>74</v>
      </c>
      <c r="T5" s="100" t="s">
        <v>75</v>
      </c>
      <c r="U5" s="100" t="s">
        <v>76</v>
      </c>
      <c r="V5" s="101" t="s">
        <v>77</v>
      </c>
      <c r="W5" s="102" t="s">
        <v>78</v>
      </c>
      <c r="X5" s="102" t="s">
        <v>79</v>
      </c>
    </row>
    <row r="6" spans="1:24" ht="13.8" x14ac:dyDescent="0.25">
      <c r="A6" s="106" t="s">
        <v>83</v>
      </c>
      <c r="B6" s="107"/>
      <c r="C6" s="107"/>
      <c r="D6" s="108"/>
      <c r="E6" s="109">
        <v>60</v>
      </c>
      <c r="F6" s="110">
        <v>3500</v>
      </c>
      <c r="G6" s="111">
        <v>0.5</v>
      </c>
      <c r="H6" s="109">
        <v>41</v>
      </c>
      <c r="I6" s="112">
        <v>80</v>
      </c>
      <c r="J6" s="112">
        <v>200</v>
      </c>
      <c r="K6" s="113"/>
      <c r="L6" s="114" t="s">
        <v>84</v>
      </c>
      <c r="M6" s="109">
        <v>110</v>
      </c>
      <c r="N6" s="115" t="s">
        <v>85</v>
      </c>
      <c r="O6" s="116"/>
      <c r="P6" s="117"/>
      <c r="Q6" s="118"/>
      <c r="R6" s="119" t="s">
        <v>86</v>
      </c>
      <c r="S6" s="120">
        <v>1.89</v>
      </c>
      <c r="T6" s="109">
        <v>112</v>
      </c>
      <c r="U6" s="120">
        <v>0.02</v>
      </c>
      <c r="V6" s="121">
        <v>1.29</v>
      </c>
      <c r="W6" s="122">
        <v>2.5099999999999998</v>
      </c>
      <c r="X6" s="122">
        <v>6.29</v>
      </c>
    </row>
    <row r="7" spans="1:24" ht="13.8" x14ac:dyDescent="0.25">
      <c r="A7" s="106"/>
      <c r="B7" s="107"/>
      <c r="C7" s="107"/>
      <c r="D7" s="108"/>
      <c r="E7" s="123" t="s">
        <v>87</v>
      </c>
      <c r="F7" s="124" t="s">
        <v>87</v>
      </c>
      <c r="G7" s="123" t="s">
        <v>87</v>
      </c>
      <c r="H7" s="123" t="s">
        <v>87</v>
      </c>
      <c r="I7" s="125" t="s">
        <v>87</v>
      </c>
      <c r="J7" s="125" t="s">
        <v>87</v>
      </c>
      <c r="K7" s="113"/>
      <c r="L7" s="114" t="s">
        <v>88</v>
      </c>
      <c r="M7" s="126">
        <v>45</v>
      </c>
      <c r="N7" s="127" t="s">
        <v>89</v>
      </c>
      <c r="O7" s="128"/>
      <c r="P7" s="117"/>
      <c r="Q7" s="118"/>
      <c r="R7" s="129"/>
      <c r="S7" s="120">
        <v>0.77</v>
      </c>
      <c r="T7" s="109">
        <v>112</v>
      </c>
      <c r="U7" s="120">
        <v>0.01</v>
      </c>
      <c r="V7" s="121">
        <v>0.53</v>
      </c>
      <c r="W7" s="122">
        <v>1.03</v>
      </c>
      <c r="X7" s="122">
        <v>2.57</v>
      </c>
    </row>
    <row r="8" spans="1:24" x14ac:dyDescent="0.25">
      <c r="A8" s="130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  <c r="V8" s="131"/>
      <c r="W8" s="131"/>
      <c r="X8" s="131"/>
    </row>
    <row r="9" spans="1:24" ht="13.8" x14ac:dyDescent="0.25">
      <c r="A9" s="132" t="s">
        <v>90</v>
      </c>
      <c r="B9" s="100" t="s">
        <v>91</v>
      </c>
      <c r="C9" s="100" t="s">
        <v>92</v>
      </c>
      <c r="D9" s="100" t="s">
        <v>93</v>
      </c>
      <c r="E9" s="104" t="s">
        <v>94</v>
      </c>
      <c r="F9" s="133"/>
      <c r="G9" s="133"/>
      <c r="H9" s="133"/>
      <c r="I9" s="133"/>
      <c r="J9" s="105"/>
      <c r="K9" s="104" t="s">
        <v>95</v>
      </c>
      <c r="L9" s="133"/>
      <c r="M9" s="133"/>
      <c r="N9" s="133"/>
      <c r="O9" s="133"/>
      <c r="P9" s="105"/>
      <c r="Q9" s="100" t="s">
        <v>96</v>
      </c>
      <c r="R9" s="100" t="s">
        <v>97</v>
      </c>
      <c r="S9" s="134" t="s">
        <v>98</v>
      </c>
      <c r="T9" s="135"/>
      <c r="U9" s="135"/>
      <c r="V9" s="135"/>
      <c r="W9" s="135"/>
      <c r="X9" s="136"/>
    </row>
    <row r="10" spans="1:24" ht="27.6" x14ac:dyDescent="0.25">
      <c r="A10" s="137"/>
      <c r="B10" s="100" t="s">
        <v>99</v>
      </c>
      <c r="C10" s="100" t="s">
        <v>100</v>
      </c>
      <c r="D10" s="100" t="s">
        <v>101</v>
      </c>
      <c r="E10" s="138" t="s">
        <v>102</v>
      </c>
      <c r="F10" s="101" t="s">
        <v>75</v>
      </c>
      <c r="G10" s="139" t="s">
        <v>103</v>
      </c>
      <c r="H10" s="100" t="s">
        <v>77</v>
      </c>
      <c r="I10" s="102" t="s">
        <v>78</v>
      </c>
      <c r="J10" s="102" t="s">
        <v>79</v>
      </c>
      <c r="K10" s="138" t="s">
        <v>102</v>
      </c>
      <c r="L10" s="100" t="s">
        <v>75</v>
      </c>
      <c r="M10" s="139" t="s">
        <v>103</v>
      </c>
      <c r="N10" s="100" t="s">
        <v>77</v>
      </c>
      <c r="O10" s="100" t="s">
        <v>78</v>
      </c>
      <c r="P10" s="100" t="s">
        <v>79</v>
      </c>
      <c r="Q10" s="100" t="s">
        <v>104</v>
      </c>
      <c r="R10" s="100" t="s">
        <v>104</v>
      </c>
      <c r="S10" s="138" t="s">
        <v>102</v>
      </c>
      <c r="T10" s="100" t="s">
        <v>75</v>
      </c>
      <c r="U10" s="139" t="s">
        <v>103</v>
      </c>
      <c r="V10" s="101" t="s">
        <v>77</v>
      </c>
      <c r="W10" s="102" t="s">
        <v>78</v>
      </c>
      <c r="X10" s="102" t="s">
        <v>79</v>
      </c>
    </row>
    <row r="11" spans="1:24" ht="27.6" x14ac:dyDescent="0.25">
      <c r="A11" s="140"/>
      <c r="B11" s="100" t="s">
        <v>105</v>
      </c>
      <c r="C11" s="100" t="s">
        <v>106</v>
      </c>
      <c r="D11" s="100" t="s">
        <v>107</v>
      </c>
      <c r="E11" s="141" t="s">
        <v>87</v>
      </c>
      <c r="F11" s="142" t="s">
        <v>87</v>
      </c>
      <c r="G11" s="141" t="s">
        <v>87</v>
      </c>
      <c r="H11" s="141" t="s">
        <v>87</v>
      </c>
      <c r="I11" s="143" t="s">
        <v>87</v>
      </c>
      <c r="J11" s="143" t="s">
        <v>87</v>
      </c>
      <c r="K11" s="142" t="s">
        <v>108</v>
      </c>
      <c r="L11" s="141" t="s">
        <v>108</v>
      </c>
      <c r="M11" s="141" t="s">
        <v>108</v>
      </c>
      <c r="N11" s="141" t="s">
        <v>108</v>
      </c>
      <c r="O11" s="141" t="s">
        <v>108</v>
      </c>
      <c r="P11" s="141" t="s">
        <v>108</v>
      </c>
      <c r="Q11" s="141" t="s">
        <v>69</v>
      </c>
      <c r="R11" s="141" t="s">
        <v>109</v>
      </c>
      <c r="S11" s="100" t="s">
        <v>110</v>
      </c>
      <c r="T11" s="100" t="s">
        <v>111</v>
      </c>
      <c r="U11" s="100" t="s">
        <v>110</v>
      </c>
      <c r="V11" s="101" t="s">
        <v>110</v>
      </c>
      <c r="W11" s="102" t="s">
        <v>110</v>
      </c>
      <c r="X11" s="102" t="s">
        <v>110</v>
      </c>
    </row>
    <row r="12" spans="1:24" ht="27.6" x14ac:dyDescent="0.25">
      <c r="A12" s="155">
        <v>1</v>
      </c>
      <c r="B12" s="156">
        <v>7.1</v>
      </c>
      <c r="C12" s="155">
        <v>57657</v>
      </c>
      <c r="D12" s="155">
        <v>45</v>
      </c>
      <c r="E12" s="155">
        <v>2</v>
      </c>
      <c r="F12" s="155">
        <v>654</v>
      </c>
      <c r="G12" s="157">
        <v>0.1</v>
      </c>
      <c r="H12" s="158">
        <v>4.5999999999999999E-2</v>
      </c>
      <c r="I12" s="155">
        <v>70</v>
      </c>
      <c r="J12" s="155">
        <v>92</v>
      </c>
      <c r="K12" s="251">
        <f>$D$12*E12/1000</f>
        <v>0.09</v>
      </c>
      <c r="L12" s="251">
        <f t="shared" ref="L12:P12" si="0">$D$12*F12/1000</f>
        <v>29.43</v>
      </c>
      <c r="M12" s="251">
        <f t="shared" si="0"/>
        <v>4.4999999999999997E-3</v>
      </c>
      <c r="N12" s="251">
        <f t="shared" si="0"/>
        <v>2.0699999999999998E-3</v>
      </c>
      <c r="O12" s="251">
        <f t="shared" si="0"/>
        <v>3.15</v>
      </c>
      <c r="P12" s="251">
        <f t="shared" si="0"/>
        <v>4.1399999999999997</v>
      </c>
      <c r="Q12" s="155">
        <f>'enero 2020'!$G$53</f>
        <v>1.8800000000000003</v>
      </c>
      <c r="R12" s="160" t="s">
        <v>113</v>
      </c>
      <c r="S12" s="158">
        <f>K12/$Q$12</f>
        <v>4.7872340425531908E-2</v>
      </c>
      <c r="T12" s="158">
        <f t="shared" ref="T12:X12" si="1">L12/$Q$12</f>
        <v>15.654255319148934</v>
      </c>
      <c r="U12" s="158">
        <f t="shared" si="1"/>
        <v>2.3936170212765953E-3</v>
      </c>
      <c r="V12" s="158">
        <f t="shared" si="1"/>
        <v>1.1010638297872337E-3</v>
      </c>
      <c r="W12" s="158">
        <f t="shared" si="1"/>
        <v>1.6755319148936167</v>
      </c>
      <c r="X12" s="158">
        <f t="shared" si="1"/>
        <v>2.2021276595744674</v>
      </c>
    </row>
    <row r="13" spans="1:24" ht="27.6" x14ac:dyDescent="0.25">
      <c r="A13" s="155">
        <v>2</v>
      </c>
      <c r="B13" s="156">
        <v>7</v>
      </c>
      <c r="C13" s="155">
        <v>57699</v>
      </c>
      <c r="D13" s="155">
        <v>42</v>
      </c>
      <c r="E13" s="155">
        <v>2</v>
      </c>
      <c r="F13" s="155">
        <v>654</v>
      </c>
      <c r="G13" s="157">
        <v>0.1</v>
      </c>
      <c r="H13" s="158">
        <v>4.5999999999999999E-2</v>
      </c>
      <c r="I13" s="155">
        <v>70</v>
      </c>
      <c r="J13" s="155">
        <v>92</v>
      </c>
      <c r="K13" s="157">
        <f>$D$13*E13/1000</f>
        <v>8.4000000000000005E-2</v>
      </c>
      <c r="L13" s="157">
        <f t="shared" ref="L13:P13" si="2">$D$13*F13/1000</f>
        <v>27.468</v>
      </c>
      <c r="M13" s="157">
        <f t="shared" si="2"/>
        <v>4.2000000000000006E-3</v>
      </c>
      <c r="N13" s="157">
        <f t="shared" si="2"/>
        <v>1.9319999999999999E-3</v>
      </c>
      <c r="O13" s="157">
        <f t="shared" si="2"/>
        <v>2.94</v>
      </c>
      <c r="P13" s="157">
        <f t="shared" si="2"/>
        <v>3.8639999999999999</v>
      </c>
      <c r="Q13" s="155">
        <f>'enero 2020'!$G$53</f>
        <v>1.8800000000000003</v>
      </c>
      <c r="R13" s="160" t="s">
        <v>113</v>
      </c>
      <c r="S13" s="158">
        <f t="shared" ref="S13:S41" si="3">K13/$Q$12</f>
        <v>4.4680851063829782E-2</v>
      </c>
      <c r="T13" s="158">
        <f t="shared" ref="T13:T41" si="4">L13/$Q$12</f>
        <v>14.610638297872338</v>
      </c>
      <c r="U13" s="158">
        <f t="shared" ref="U13:U41" si="5">M13/$Q$12</f>
        <v>2.2340425531914895E-3</v>
      </c>
      <c r="V13" s="158">
        <f t="shared" ref="V13:V41" si="6">N13/$Q$12</f>
        <v>1.0276595744680849E-3</v>
      </c>
      <c r="W13" s="158">
        <f t="shared" ref="W13:W41" si="7">O13/$Q$12</f>
        <v>1.5638297872340423</v>
      </c>
      <c r="X13" s="158">
        <f t="shared" ref="X13:X41" si="8">P13/$Q$12</f>
        <v>2.05531914893617</v>
      </c>
    </row>
    <row r="14" spans="1:24" ht="27.6" x14ac:dyDescent="0.25">
      <c r="A14" s="155">
        <v>3</v>
      </c>
      <c r="B14" s="156">
        <v>6.7</v>
      </c>
      <c r="C14" s="155">
        <v>57744</v>
      </c>
      <c r="D14" s="155">
        <v>45</v>
      </c>
      <c r="E14" s="155">
        <v>2</v>
      </c>
      <c r="F14" s="155">
        <v>654</v>
      </c>
      <c r="G14" s="157">
        <v>0.1</v>
      </c>
      <c r="H14" s="158">
        <v>4.5999999999999999E-2</v>
      </c>
      <c r="I14" s="155">
        <v>70</v>
      </c>
      <c r="J14" s="155">
        <v>92</v>
      </c>
      <c r="K14" s="157">
        <f>$D$14*E14/1000</f>
        <v>0.09</v>
      </c>
      <c r="L14" s="157">
        <f t="shared" ref="L14:P14" si="9">$D$14*F14/1000</f>
        <v>29.43</v>
      </c>
      <c r="M14" s="157">
        <f t="shared" si="9"/>
        <v>4.4999999999999997E-3</v>
      </c>
      <c r="N14" s="157">
        <f t="shared" si="9"/>
        <v>2.0699999999999998E-3</v>
      </c>
      <c r="O14" s="157">
        <f t="shared" si="9"/>
        <v>3.15</v>
      </c>
      <c r="P14" s="157">
        <f t="shared" si="9"/>
        <v>4.1399999999999997</v>
      </c>
      <c r="Q14" s="155">
        <f>'enero 2020'!$G$53</f>
        <v>1.8800000000000003</v>
      </c>
      <c r="R14" s="160" t="s">
        <v>113</v>
      </c>
      <c r="S14" s="158">
        <f t="shared" si="3"/>
        <v>4.7872340425531908E-2</v>
      </c>
      <c r="T14" s="158">
        <f t="shared" si="4"/>
        <v>15.654255319148934</v>
      </c>
      <c r="U14" s="158">
        <f t="shared" si="5"/>
        <v>2.3936170212765953E-3</v>
      </c>
      <c r="V14" s="158">
        <f t="shared" si="6"/>
        <v>1.1010638297872337E-3</v>
      </c>
      <c r="W14" s="158">
        <f t="shared" si="7"/>
        <v>1.6755319148936167</v>
      </c>
      <c r="X14" s="158">
        <f t="shared" si="8"/>
        <v>2.2021276595744674</v>
      </c>
    </row>
    <row r="15" spans="1:24" ht="27.6" x14ac:dyDescent="0.25">
      <c r="A15" s="155">
        <v>4</v>
      </c>
      <c r="B15" s="156">
        <v>6.8</v>
      </c>
      <c r="C15" s="155">
        <v>57786</v>
      </c>
      <c r="D15" s="155">
        <v>42</v>
      </c>
      <c r="E15" s="155">
        <v>1</v>
      </c>
      <c r="F15" s="155">
        <v>287</v>
      </c>
      <c r="G15" s="157">
        <v>0.17</v>
      </c>
      <c r="H15" s="158">
        <v>1.4E-2</v>
      </c>
      <c r="I15" s="155">
        <v>23</v>
      </c>
      <c r="J15" s="155">
        <v>24</v>
      </c>
      <c r="K15" s="157">
        <f>$D$15*E15/1000</f>
        <v>4.2000000000000003E-2</v>
      </c>
      <c r="L15" s="157">
        <f t="shared" ref="L15:P15" si="10">$D$15*F15/1000</f>
        <v>12.054</v>
      </c>
      <c r="M15" s="157">
        <f t="shared" si="10"/>
        <v>7.1400000000000005E-3</v>
      </c>
      <c r="N15" s="157">
        <f t="shared" si="10"/>
        <v>5.8799999999999998E-4</v>
      </c>
      <c r="O15" s="157">
        <f t="shared" si="10"/>
        <v>0.96599999999999997</v>
      </c>
      <c r="P15" s="157">
        <f t="shared" si="10"/>
        <v>1.008</v>
      </c>
      <c r="Q15" s="155">
        <f>'enero 2020'!$G$53</f>
        <v>1.8800000000000003</v>
      </c>
      <c r="R15" s="160" t="s">
        <v>113</v>
      </c>
      <c r="S15" s="158">
        <f t="shared" si="3"/>
        <v>2.2340425531914891E-2</v>
      </c>
      <c r="T15" s="158">
        <f t="shared" si="4"/>
        <v>6.4117021276595736</v>
      </c>
      <c r="U15" s="158">
        <f t="shared" si="5"/>
        <v>3.7978723404255314E-3</v>
      </c>
      <c r="V15" s="158">
        <f t="shared" si="6"/>
        <v>3.1276595744680842E-4</v>
      </c>
      <c r="W15" s="158">
        <f t="shared" si="7"/>
        <v>0.51382978723404249</v>
      </c>
      <c r="X15" s="158">
        <f t="shared" si="8"/>
        <v>0.53617021276595733</v>
      </c>
    </row>
    <row r="16" spans="1:24" ht="13.8" x14ac:dyDescent="0.25">
      <c r="A16" s="155">
        <v>5</v>
      </c>
      <c r="B16" s="156">
        <v>6.5</v>
      </c>
      <c r="C16" s="155">
        <v>57786</v>
      </c>
      <c r="D16" s="155"/>
      <c r="E16" s="155">
        <v>1</v>
      </c>
      <c r="F16" s="155">
        <v>287</v>
      </c>
      <c r="G16" s="157">
        <v>0.17</v>
      </c>
      <c r="H16" s="158">
        <v>1.4E-2</v>
      </c>
      <c r="I16" s="155">
        <v>23</v>
      </c>
      <c r="J16" s="155">
        <v>24</v>
      </c>
      <c r="K16" s="160" t="s">
        <v>112</v>
      </c>
      <c r="L16" s="160" t="s">
        <v>112</v>
      </c>
      <c r="M16" s="160" t="s">
        <v>112</v>
      </c>
      <c r="N16" s="160" t="s">
        <v>112</v>
      </c>
      <c r="O16" s="160" t="s">
        <v>112</v>
      </c>
      <c r="P16" s="160" t="s">
        <v>112</v>
      </c>
      <c r="Q16" s="155">
        <f>'enero 2020'!$G$53</f>
        <v>1.8800000000000003</v>
      </c>
      <c r="R16" s="160" t="s">
        <v>112</v>
      </c>
      <c r="S16" s="158"/>
      <c r="T16" s="158"/>
      <c r="U16" s="158"/>
      <c r="V16" s="158"/>
      <c r="W16" s="158"/>
      <c r="X16" s="158"/>
    </row>
    <row r="17" spans="1:24" ht="13.8" x14ac:dyDescent="0.25">
      <c r="A17" s="155">
        <v>6</v>
      </c>
      <c r="B17" s="156">
        <v>7</v>
      </c>
      <c r="C17" s="155">
        <v>57786</v>
      </c>
      <c r="D17" s="155"/>
      <c r="E17" s="155">
        <v>1</v>
      </c>
      <c r="F17" s="155">
        <v>287</v>
      </c>
      <c r="G17" s="157">
        <v>0.17</v>
      </c>
      <c r="H17" s="158">
        <v>1.4E-2</v>
      </c>
      <c r="I17" s="155">
        <v>23</v>
      </c>
      <c r="J17" s="155">
        <v>24</v>
      </c>
      <c r="K17" s="160" t="s">
        <v>112</v>
      </c>
      <c r="L17" s="160" t="s">
        <v>112</v>
      </c>
      <c r="M17" s="160" t="s">
        <v>112</v>
      </c>
      <c r="N17" s="160" t="s">
        <v>112</v>
      </c>
      <c r="O17" s="160" t="s">
        <v>112</v>
      </c>
      <c r="P17" s="160" t="s">
        <v>112</v>
      </c>
      <c r="Q17" s="155">
        <f>'enero 2020'!$G$53</f>
        <v>1.8800000000000003</v>
      </c>
      <c r="R17" s="160" t="s">
        <v>112</v>
      </c>
      <c r="S17" s="158"/>
      <c r="T17" s="158"/>
      <c r="U17" s="158"/>
      <c r="V17" s="158"/>
      <c r="W17" s="158"/>
      <c r="X17" s="158"/>
    </row>
    <row r="18" spans="1:24" ht="27.6" x14ac:dyDescent="0.25">
      <c r="A18" s="155">
        <v>7</v>
      </c>
      <c r="B18" s="156">
        <v>6.8</v>
      </c>
      <c r="C18" s="155">
        <v>57828</v>
      </c>
      <c r="D18" s="155">
        <v>42</v>
      </c>
      <c r="E18" s="155">
        <v>1</v>
      </c>
      <c r="F18" s="155">
        <v>287</v>
      </c>
      <c r="G18" s="157">
        <v>0.17</v>
      </c>
      <c r="H18" s="158">
        <v>1.4E-2</v>
      </c>
      <c r="I18" s="155">
        <v>23</v>
      </c>
      <c r="J18" s="155">
        <v>24</v>
      </c>
      <c r="K18" s="157">
        <f>$D$18*E18/1000</f>
        <v>4.2000000000000003E-2</v>
      </c>
      <c r="L18" s="157">
        <f t="shared" ref="L18:P18" si="11">$D$18*F18/1000</f>
        <v>12.054</v>
      </c>
      <c r="M18" s="157">
        <f t="shared" si="11"/>
        <v>7.1400000000000005E-3</v>
      </c>
      <c r="N18" s="157">
        <f t="shared" si="11"/>
        <v>5.8799999999999998E-4</v>
      </c>
      <c r="O18" s="157">
        <f t="shared" si="11"/>
        <v>0.96599999999999997</v>
      </c>
      <c r="P18" s="157">
        <f t="shared" si="11"/>
        <v>1.008</v>
      </c>
      <c r="Q18" s="155">
        <f>'enero 2020'!$G$53</f>
        <v>1.8800000000000003</v>
      </c>
      <c r="R18" s="160" t="s">
        <v>113</v>
      </c>
      <c r="S18" s="158">
        <f t="shared" si="3"/>
        <v>2.2340425531914891E-2</v>
      </c>
      <c r="T18" s="158">
        <f t="shared" si="4"/>
        <v>6.4117021276595736</v>
      </c>
      <c r="U18" s="158">
        <f t="shared" si="5"/>
        <v>3.7978723404255314E-3</v>
      </c>
      <c r="V18" s="158">
        <f t="shared" si="6"/>
        <v>3.1276595744680842E-4</v>
      </c>
      <c r="W18" s="158">
        <f t="shared" si="7"/>
        <v>0.51382978723404249</v>
      </c>
      <c r="X18" s="158">
        <f t="shared" si="8"/>
        <v>0.53617021276595733</v>
      </c>
    </row>
    <row r="19" spans="1:24" ht="13.8" x14ac:dyDescent="0.25">
      <c r="A19" s="155">
        <v>8</v>
      </c>
      <c r="B19" s="156">
        <v>7</v>
      </c>
      <c r="C19" s="155">
        <v>57828</v>
      </c>
      <c r="D19" s="155"/>
      <c r="E19" s="155">
        <v>1</v>
      </c>
      <c r="F19" s="155">
        <v>287</v>
      </c>
      <c r="G19" s="157">
        <v>0.17</v>
      </c>
      <c r="H19" s="158">
        <v>1.4E-2</v>
      </c>
      <c r="I19" s="155">
        <v>23</v>
      </c>
      <c r="J19" s="155">
        <v>24</v>
      </c>
      <c r="K19" s="160" t="s">
        <v>112</v>
      </c>
      <c r="L19" s="160" t="s">
        <v>112</v>
      </c>
      <c r="M19" s="160" t="s">
        <v>112</v>
      </c>
      <c r="N19" s="160" t="s">
        <v>112</v>
      </c>
      <c r="O19" s="160" t="s">
        <v>112</v>
      </c>
      <c r="P19" s="160" t="s">
        <v>112</v>
      </c>
      <c r="Q19" s="155">
        <f>'enero 2020'!$G$53</f>
        <v>1.8800000000000003</v>
      </c>
      <c r="R19" s="160" t="s">
        <v>112</v>
      </c>
      <c r="S19" s="158"/>
      <c r="T19" s="158"/>
      <c r="U19" s="158"/>
      <c r="V19" s="158"/>
      <c r="W19" s="158"/>
      <c r="X19" s="158"/>
    </row>
    <row r="20" spans="1:24" ht="27.6" x14ac:dyDescent="0.25">
      <c r="A20" s="155">
        <v>9</v>
      </c>
      <c r="B20" s="156">
        <v>7.1</v>
      </c>
      <c r="C20" s="155">
        <v>57870</v>
      </c>
      <c r="D20" s="155">
        <v>42</v>
      </c>
      <c r="E20" s="155">
        <v>1</v>
      </c>
      <c r="F20" s="155">
        <v>287</v>
      </c>
      <c r="G20" s="157">
        <v>0.17</v>
      </c>
      <c r="H20" s="158">
        <v>1.4E-2</v>
      </c>
      <c r="I20" s="155">
        <v>23</v>
      </c>
      <c r="J20" s="155">
        <v>24</v>
      </c>
      <c r="K20" s="157">
        <f>$D$20*E20/1000</f>
        <v>4.2000000000000003E-2</v>
      </c>
      <c r="L20" s="157">
        <f t="shared" ref="L20:P20" si="12">$D$20*F20/1000</f>
        <v>12.054</v>
      </c>
      <c r="M20" s="157">
        <f t="shared" si="12"/>
        <v>7.1400000000000005E-3</v>
      </c>
      <c r="N20" s="157">
        <f t="shared" si="12"/>
        <v>5.8799999999999998E-4</v>
      </c>
      <c r="O20" s="157">
        <f t="shared" si="12"/>
        <v>0.96599999999999997</v>
      </c>
      <c r="P20" s="157">
        <f t="shared" si="12"/>
        <v>1.008</v>
      </c>
      <c r="Q20" s="155">
        <f>'enero 2020'!$G$53</f>
        <v>1.8800000000000003</v>
      </c>
      <c r="R20" s="160" t="s">
        <v>113</v>
      </c>
      <c r="S20" s="158">
        <f t="shared" si="3"/>
        <v>2.2340425531914891E-2</v>
      </c>
      <c r="T20" s="158">
        <f t="shared" si="4"/>
        <v>6.4117021276595736</v>
      </c>
      <c r="U20" s="158">
        <f t="shared" si="5"/>
        <v>3.7978723404255314E-3</v>
      </c>
      <c r="V20" s="158">
        <f t="shared" si="6"/>
        <v>3.1276595744680842E-4</v>
      </c>
      <c r="W20" s="158">
        <f t="shared" si="7"/>
        <v>0.51382978723404249</v>
      </c>
      <c r="X20" s="158">
        <f t="shared" si="8"/>
        <v>0.53617021276595733</v>
      </c>
    </row>
    <row r="21" spans="1:24" ht="27.6" x14ac:dyDescent="0.25">
      <c r="A21" s="155">
        <v>10</v>
      </c>
      <c r="B21" s="156">
        <v>7.1</v>
      </c>
      <c r="C21" s="155">
        <v>57913</v>
      </c>
      <c r="D21" s="155">
        <v>43</v>
      </c>
      <c r="E21" s="155">
        <v>1</v>
      </c>
      <c r="F21" s="155">
        <v>287</v>
      </c>
      <c r="G21" s="157">
        <v>0.17</v>
      </c>
      <c r="H21" s="158">
        <v>1.4E-2</v>
      </c>
      <c r="I21" s="155">
        <v>23</v>
      </c>
      <c r="J21" s="155">
        <v>24</v>
      </c>
      <c r="K21" s="157">
        <f>$D$21*E21/1000</f>
        <v>4.2999999999999997E-2</v>
      </c>
      <c r="L21" s="157">
        <f t="shared" ref="L21:P21" si="13">$D$21*F21/1000</f>
        <v>12.340999999999999</v>
      </c>
      <c r="M21" s="157">
        <f t="shared" si="13"/>
        <v>7.3100000000000005E-3</v>
      </c>
      <c r="N21" s="157">
        <f t="shared" si="13"/>
        <v>6.02E-4</v>
      </c>
      <c r="O21" s="157">
        <f t="shared" si="13"/>
        <v>0.98899999999999999</v>
      </c>
      <c r="P21" s="157">
        <f t="shared" si="13"/>
        <v>1.032</v>
      </c>
      <c r="Q21" s="155">
        <f>'enero 2020'!$G$53</f>
        <v>1.8800000000000003</v>
      </c>
      <c r="R21" s="160" t="s">
        <v>113</v>
      </c>
      <c r="S21" s="158">
        <f t="shared" si="3"/>
        <v>2.287234042553191E-2</v>
      </c>
      <c r="T21" s="158">
        <f t="shared" si="4"/>
        <v>6.5643617021276581</v>
      </c>
      <c r="U21" s="158">
        <f t="shared" si="5"/>
        <v>3.8882978723404249E-3</v>
      </c>
      <c r="V21" s="158">
        <f t="shared" si="6"/>
        <v>3.2021276595744672E-4</v>
      </c>
      <c r="W21" s="158">
        <f t="shared" si="7"/>
        <v>0.52606382978723398</v>
      </c>
      <c r="X21" s="158">
        <f t="shared" si="8"/>
        <v>0.54893617021276586</v>
      </c>
    </row>
    <row r="22" spans="1:24" ht="27.6" x14ac:dyDescent="0.25">
      <c r="A22" s="155">
        <v>11</v>
      </c>
      <c r="B22" s="156">
        <v>6.7</v>
      </c>
      <c r="C22" s="155">
        <v>57958</v>
      </c>
      <c r="D22" s="155">
        <v>45</v>
      </c>
      <c r="E22" s="155">
        <v>1</v>
      </c>
      <c r="F22" s="155">
        <v>287</v>
      </c>
      <c r="G22" s="157">
        <v>0.17</v>
      </c>
      <c r="H22" s="158">
        <v>1.4E-2</v>
      </c>
      <c r="I22" s="155">
        <v>23</v>
      </c>
      <c r="J22" s="155">
        <v>24</v>
      </c>
      <c r="K22" s="157">
        <f>$D$22*E22/1000</f>
        <v>4.4999999999999998E-2</v>
      </c>
      <c r="L22" s="157">
        <f t="shared" ref="L22:P22" si="14">$D$22*F22/1000</f>
        <v>12.914999999999999</v>
      </c>
      <c r="M22" s="157">
        <f t="shared" si="14"/>
        <v>7.6500000000000005E-3</v>
      </c>
      <c r="N22" s="157">
        <f t="shared" si="14"/>
        <v>6.3000000000000003E-4</v>
      </c>
      <c r="O22" s="157">
        <f t="shared" si="14"/>
        <v>1.0349999999999999</v>
      </c>
      <c r="P22" s="157">
        <f t="shared" si="14"/>
        <v>1.08</v>
      </c>
      <c r="Q22" s="155">
        <f>'enero 2020'!$G$53</f>
        <v>1.8800000000000003</v>
      </c>
      <c r="R22" s="160" t="s">
        <v>113</v>
      </c>
      <c r="S22" s="158">
        <f t="shared" si="3"/>
        <v>2.3936170212765954E-2</v>
      </c>
      <c r="T22" s="158">
        <f t="shared" si="4"/>
        <v>6.8696808510638281</v>
      </c>
      <c r="U22" s="158">
        <f t="shared" si="5"/>
        <v>4.0691489361702124E-3</v>
      </c>
      <c r="V22" s="158">
        <f t="shared" si="6"/>
        <v>3.3510638297872333E-4</v>
      </c>
      <c r="W22" s="158">
        <f t="shared" si="7"/>
        <v>0.55053191489361686</v>
      </c>
      <c r="X22" s="158">
        <f t="shared" si="8"/>
        <v>0.57446808510638292</v>
      </c>
    </row>
    <row r="23" spans="1:24" ht="13.8" x14ac:dyDescent="0.25">
      <c r="A23" s="155">
        <v>12</v>
      </c>
      <c r="B23" s="156">
        <v>7.1</v>
      </c>
      <c r="C23" s="155">
        <v>57958</v>
      </c>
      <c r="D23" s="155"/>
      <c r="E23" s="155">
        <v>1</v>
      </c>
      <c r="F23" s="155">
        <v>287</v>
      </c>
      <c r="G23" s="157">
        <v>0.17</v>
      </c>
      <c r="H23" s="158">
        <v>1.4E-2</v>
      </c>
      <c r="I23" s="155">
        <v>23</v>
      </c>
      <c r="J23" s="155">
        <v>24</v>
      </c>
      <c r="K23" s="160" t="s">
        <v>112</v>
      </c>
      <c r="L23" s="160" t="s">
        <v>112</v>
      </c>
      <c r="M23" s="160" t="s">
        <v>112</v>
      </c>
      <c r="N23" s="160" t="s">
        <v>112</v>
      </c>
      <c r="O23" s="160" t="s">
        <v>112</v>
      </c>
      <c r="P23" s="160" t="s">
        <v>112</v>
      </c>
      <c r="Q23" s="155">
        <f>'enero 2020'!$G$53</f>
        <v>1.8800000000000003</v>
      </c>
      <c r="R23" s="160" t="s">
        <v>112</v>
      </c>
      <c r="S23" s="158"/>
      <c r="T23" s="158"/>
      <c r="U23" s="158"/>
      <c r="V23" s="158"/>
      <c r="W23" s="158"/>
      <c r="X23" s="158"/>
    </row>
    <row r="24" spans="1:24" ht="13.8" x14ac:dyDescent="0.25">
      <c r="A24" s="155">
        <v>13</v>
      </c>
      <c r="B24" s="156">
        <v>7.1</v>
      </c>
      <c r="C24" s="155">
        <v>57958</v>
      </c>
      <c r="D24" s="155"/>
      <c r="E24" s="155">
        <v>1</v>
      </c>
      <c r="F24" s="155">
        <v>287</v>
      </c>
      <c r="G24" s="157">
        <v>0.17</v>
      </c>
      <c r="H24" s="158">
        <v>1.4E-2</v>
      </c>
      <c r="I24" s="155">
        <v>23</v>
      </c>
      <c r="J24" s="155">
        <v>24</v>
      </c>
      <c r="K24" s="160" t="s">
        <v>112</v>
      </c>
      <c r="L24" s="160" t="s">
        <v>112</v>
      </c>
      <c r="M24" s="160" t="s">
        <v>112</v>
      </c>
      <c r="N24" s="160" t="s">
        <v>112</v>
      </c>
      <c r="O24" s="160" t="s">
        <v>112</v>
      </c>
      <c r="P24" s="160" t="s">
        <v>112</v>
      </c>
      <c r="Q24" s="155">
        <f>'enero 2020'!$G$53</f>
        <v>1.8800000000000003</v>
      </c>
      <c r="R24" s="160" t="s">
        <v>112</v>
      </c>
      <c r="S24" s="158"/>
      <c r="T24" s="158"/>
      <c r="U24" s="158"/>
      <c r="V24" s="158"/>
      <c r="W24" s="158"/>
      <c r="X24" s="158"/>
    </row>
    <row r="25" spans="1:24" ht="27.6" x14ac:dyDescent="0.25">
      <c r="A25" s="155">
        <v>14</v>
      </c>
      <c r="B25" s="156">
        <v>6.5</v>
      </c>
      <c r="C25" s="155">
        <v>58002</v>
      </c>
      <c r="D25" s="155">
        <v>44</v>
      </c>
      <c r="E25" s="155">
        <v>1</v>
      </c>
      <c r="F25" s="155">
        <v>287</v>
      </c>
      <c r="G25" s="157">
        <v>0.17</v>
      </c>
      <c r="H25" s="158">
        <v>1.4E-2</v>
      </c>
      <c r="I25" s="155">
        <v>23</v>
      </c>
      <c r="J25" s="155">
        <v>24</v>
      </c>
      <c r="K25" s="157">
        <f>$D$25*E25/1000</f>
        <v>4.3999999999999997E-2</v>
      </c>
      <c r="L25" s="157">
        <f t="shared" ref="L25:P25" si="15">$D$25*F25/1000</f>
        <v>12.628</v>
      </c>
      <c r="M25" s="157">
        <f t="shared" si="15"/>
        <v>7.4800000000000005E-3</v>
      </c>
      <c r="N25" s="157">
        <f t="shared" si="15"/>
        <v>6.1600000000000001E-4</v>
      </c>
      <c r="O25" s="157">
        <f t="shared" si="15"/>
        <v>1.012</v>
      </c>
      <c r="P25" s="157">
        <f t="shared" si="15"/>
        <v>1.056</v>
      </c>
      <c r="Q25" s="155">
        <f>'enero 2020'!$G$53</f>
        <v>1.8800000000000003</v>
      </c>
      <c r="R25" s="160" t="s">
        <v>113</v>
      </c>
      <c r="S25" s="158">
        <f t="shared" si="3"/>
        <v>2.3404255319148932E-2</v>
      </c>
      <c r="T25" s="158">
        <f t="shared" si="4"/>
        <v>6.7170212765957436</v>
      </c>
      <c r="U25" s="158">
        <f t="shared" si="5"/>
        <v>3.9787234042553184E-3</v>
      </c>
      <c r="V25" s="158">
        <f t="shared" si="6"/>
        <v>3.2765957446808503E-4</v>
      </c>
      <c r="W25" s="158">
        <f t="shared" si="7"/>
        <v>0.53829787234042548</v>
      </c>
      <c r="X25" s="158">
        <f t="shared" si="8"/>
        <v>0.56170212765957439</v>
      </c>
    </row>
    <row r="26" spans="1:24" ht="27.6" x14ac:dyDescent="0.25">
      <c r="A26" s="155">
        <v>15</v>
      </c>
      <c r="B26" s="156">
        <v>7.1</v>
      </c>
      <c r="C26" s="155">
        <v>58046</v>
      </c>
      <c r="D26" s="155">
        <v>44</v>
      </c>
      <c r="E26" s="155">
        <v>1</v>
      </c>
      <c r="F26" s="155">
        <v>287</v>
      </c>
      <c r="G26" s="157">
        <v>0.17</v>
      </c>
      <c r="H26" s="158">
        <v>1.4E-2</v>
      </c>
      <c r="I26" s="155">
        <v>23</v>
      </c>
      <c r="J26" s="155">
        <v>24</v>
      </c>
      <c r="K26" s="157">
        <f>$D$26*E26/1000</f>
        <v>4.3999999999999997E-2</v>
      </c>
      <c r="L26" s="157">
        <f t="shared" ref="L26:P26" si="16">$D$26*F26/1000</f>
        <v>12.628</v>
      </c>
      <c r="M26" s="157">
        <f t="shared" si="16"/>
        <v>7.4800000000000005E-3</v>
      </c>
      <c r="N26" s="157">
        <f t="shared" si="16"/>
        <v>6.1600000000000001E-4</v>
      </c>
      <c r="O26" s="157">
        <f t="shared" si="16"/>
        <v>1.012</v>
      </c>
      <c r="P26" s="157">
        <f t="shared" si="16"/>
        <v>1.056</v>
      </c>
      <c r="Q26" s="155">
        <f>'enero 2020'!$G$53</f>
        <v>1.8800000000000003</v>
      </c>
      <c r="R26" s="160" t="s">
        <v>113</v>
      </c>
      <c r="S26" s="158">
        <f t="shared" si="3"/>
        <v>2.3404255319148932E-2</v>
      </c>
      <c r="T26" s="158">
        <f t="shared" si="4"/>
        <v>6.7170212765957436</v>
      </c>
      <c r="U26" s="158">
        <f t="shared" si="5"/>
        <v>3.9787234042553184E-3</v>
      </c>
      <c r="V26" s="158">
        <f t="shared" si="6"/>
        <v>3.2765957446808503E-4</v>
      </c>
      <c r="W26" s="158">
        <f t="shared" si="7"/>
        <v>0.53829787234042548</v>
      </c>
      <c r="X26" s="158">
        <f t="shared" si="8"/>
        <v>0.56170212765957439</v>
      </c>
    </row>
    <row r="27" spans="1:24" ht="27.6" x14ac:dyDescent="0.25">
      <c r="A27" s="155">
        <v>16</v>
      </c>
      <c r="B27" s="156">
        <v>6.8</v>
      </c>
      <c r="C27" s="155">
        <v>58089</v>
      </c>
      <c r="D27" s="155">
        <v>43</v>
      </c>
      <c r="E27" s="155">
        <v>1</v>
      </c>
      <c r="F27" s="155">
        <v>287</v>
      </c>
      <c r="G27" s="157">
        <v>0.17</v>
      </c>
      <c r="H27" s="158">
        <v>1.4E-2</v>
      </c>
      <c r="I27" s="155">
        <v>23</v>
      </c>
      <c r="J27" s="155">
        <v>24</v>
      </c>
      <c r="K27" s="157">
        <f>$D$27*E27/1000</f>
        <v>4.2999999999999997E-2</v>
      </c>
      <c r="L27" s="157">
        <f t="shared" ref="L27:P27" si="17">$D$27*F27/1000</f>
        <v>12.340999999999999</v>
      </c>
      <c r="M27" s="157">
        <f t="shared" si="17"/>
        <v>7.3100000000000005E-3</v>
      </c>
      <c r="N27" s="157">
        <f t="shared" si="17"/>
        <v>6.02E-4</v>
      </c>
      <c r="O27" s="157">
        <f t="shared" si="17"/>
        <v>0.98899999999999999</v>
      </c>
      <c r="P27" s="157">
        <f t="shared" si="17"/>
        <v>1.032</v>
      </c>
      <c r="Q27" s="155">
        <f>'enero 2020'!$G$53</f>
        <v>1.8800000000000003</v>
      </c>
      <c r="R27" s="160" t="s">
        <v>113</v>
      </c>
      <c r="S27" s="158">
        <f t="shared" si="3"/>
        <v>2.287234042553191E-2</v>
      </c>
      <c r="T27" s="158">
        <f t="shared" si="4"/>
        <v>6.5643617021276581</v>
      </c>
      <c r="U27" s="158">
        <f t="shared" si="5"/>
        <v>3.8882978723404249E-3</v>
      </c>
      <c r="V27" s="158">
        <f t="shared" si="6"/>
        <v>3.2021276595744672E-4</v>
      </c>
      <c r="W27" s="158">
        <f t="shared" si="7"/>
        <v>0.52606382978723398</v>
      </c>
      <c r="X27" s="158">
        <f t="shared" si="8"/>
        <v>0.54893617021276586</v>
      </c>
    </row>
    <row r="28" spans="1:24" ht="27.6" x14ac:dyDescent="0.25">
      <c r="A28" s="155">
        <v>17</v>
      </c>
      <c r="B28" s="156">
        <v>7</v>
      </c>
      <c r="C28" s="155">
        <v>58132</v>
      </c>
      <c r="D28" s="155">
        <v>43</v>
      </c>
      <c r="E28" s="155">
        <v>1</v>
      </c>
      <c r="F28" s="155">
        <v>287</v>
      </c>
      <c r="G28" s="157">
        <v>0.17</v>
      </c>
      <c r="H28" s="158">
        <v>1.4E-2</v>
      </c>
      <c r="I28" s="155">
        <v>23</v>
      </c>
      <c r="J28" s="155">
        <v>24</v>
      </c>
      <c r="K28" s="157">
        <f>$D$28*E28/1000</f>
        <v>4.2999999999999997E-2</v>
      </c>
      <c r="L28" s="157">
        <f t="shared" ref="L28:P28" si="18">$D$28*F28/1000</f>
        <v>12.340999999999999</v>
      </c>
      <c r="M28" s="157">
        <f t="shared" si="18"/>
        <v>7.3100000000000005E-3</v>
      </c>
      <c r="N28" s="157">
        <f t="shared" si="18"/>
        <v>6.02E-4</v>
      </c>
      <c r="O28" s="157">
        <f t="shared" si="18"/>
        <v>0.98899999999999999</v>
      </c>
      <c r="P28" s="157">
        <f t="shared" si="18"/>
        <v>1.032</v>
      </c>
      <c r="Q28" s="155">
        <f>'enero 2020'!$G$53</f>
        <v>1.8800000000000003</v>
      </c>
      <c r="R28" s="160" t="s">
        <v>113</v>
      </c>
      <c r="S28" s="158">
        <f t="shared" si="3"/>
        <v>2.287234042553191E-2</v>
      </c>
      <c r="T28" s="158">
        <f t="shared" si="4"/>
        <v>6.5643617021276581</v>
      </c>
      <c r="U28" s="158">
        <f t="shared" si="5"/>
        <v>3.8882978723404249E-3</v>
      </c>
      <c r="V28" s="158">
        <f t="shared" si="6"/>
        <v>3.2021276595744672E-4</v>
      </c>
      <c r="W28" s="158">
        <f t="shared" si="7"/>
        <v>0.52606382978723398</v>
      </c>
      <c r="X28" s="158">
        <f t="shared" si="8"/>
        <v>0.54893617021276586</v>
      </c>
    </row>
    <row r="29" spans="1:24" ht="27.6" x14ac:dyDescent="0.25">
      <c r="A29" s="155">
        <v>18</v>
      </c>
      <c r="B29" s="156">
        <v>6.2</v>
      </c>
      <c r="C29" s="155">
        <v>58177</v>
      </c>
      <c r="D29" s="155">
        <v>45</v>
      </c>
      <c r="E29" s="155">
        <v>1</v>
      </c>
      <c r="F29" s="155">
        <v>287</v>
      </c>
      <c r="G29" s="157">
        <v>0.17</v>
      </c>
      <c r="H29" s="158">
        <v>1.4E-2</v>
      </c>
      <c r="I29" s="155">
        <v>23</v>
      </c>
      <c r="J29" s="155">
        <v>24</v>
      </c>
      <c r="K29" s="157">
        <f>$D$29*E29/1000</f>
        <v>4.4999999999999998E-2</v>
      </c>
      <c r="L29" s="157">
        <f t="shared" ref="L29:P29" si="19">$D$29*F29/1000</f>
        <v>12.914999999999999</v>
      </c>
      <c r="M29" s="157">
        <f t="shared" si="19"/>
        <v>7.6500000000000005E-3</v>
      </c>
      <c r="N29" s="157">
        <f t="shared" si="19"/>
        <v>6.3000000000000003E-4</v>
      </c>
      <c r="O29" s="157">
        <f t="shared" si="19"/>
        <v>1.0349999999999999</v>
      </c>
      <c r="P29" s="157">
        <f t="shared" si="19"/>
        <v>1.08</v>
      </c>
      <c r="Q29" s="155">
        <f>'enero 2020'!$G$53</f>
        <v>1.8800000000000003</v>
      </c>
      <c r="R29" s="160" t="s">
        <v>113</v>
      </c>
      <c r="S29" s="158">
        <f t="shared" si="3"/>
        <v>2.3936170212765954E-2</v>
      </c>
      <c r="T29" s="158">
        <f t="shared" si="4"/>
        <v>6.8696808510638281</v>
      </c>
      <c r="U29" s="158">
        <f t="shared" si="5"/>
        <v>4.0691489361702124E-3</v>
      </c>
      <c r="V29" s="158">
        <f t="shared" si="6"/>
        <v>3.3510638297872333E-4</v>
      </c>
      <c r="W29" s="158">
        <f t="shared" si="7"/>
        <v>0.55053191489361686</v>
      </c>
      <c r="X29" s="158">
        <f t="shared" si="8"/>
        <v>0.57446808510638292</v>
      </c>
    </row>
    <row r="30" spans="1:24" ht="13.8" x14ac:dyDescent="0.25">
      <c r="A30" s="155">
        <v>19</v>
      </c>
      <c r="B30" s="156">
        <v>6.8</v>
      </c>
      <c r="C30" s="155">
        <v>58177</v>
      </c>
      <c r="D30" s="155"/>
      <c r="E30" s="155">
        <v>1</v>
      </c>
      <c r="F30" s="155">
        <v>287</v>
      </c>
      <c r="G30" s="157">
        <v>0.17</v>
      </c>
      <c r="H30" s="158">
        <v>1.4E-2</v>
      </c>
      <c r="I30" s="155">
        <v>23</v>
      </c>
      <c r="J30" s="155">
        <v>24</v>
      </c>
      <c r="K30" s="160" t="s">
        <v>112</v>
      </c>
      <c r="L30" s="160" t="s">
        <v>112</v>
      </c>
      <c r="M30" s="160" t="s">
        <v>112</v>
      </c>
      <c r="N30" s="160" t="s">
        <v>112</v>
      </c>
      <c r="O30" s="160" t="s">
        <v>112</v>
      </c>
      <c r="P30" s="160" t="s">
        <v>112</v>
      </c>
      <c r="Q30" s="155">
        <f>'enero 2020'!$G$53</f>
        <v>1.8800000000000003</v>
      </c>
      <c r="R30" s="160" t="s">
        <v>112</v>
      </c>
      <c r="S30" s="158"/>
      <c r="T30" s="158"/>
      <c r="U30" s="158"/>
      <c r="V30" s="158"/>
      <c r="W30" s="158"/>
      <c r="X30" s="158"/>
    </row>
    <row r="31" spans="1:24" ht="13.8" x14ac:dyDescent="0.25">
      <c r="A31" s="155">
        <v>20</v>
      </c>
      <c r="B31" s="156">
        <v>7</v>
      </c>
      <c r="C31" s="155">
        <v>58177</v>
      </c>
      <c r="D31" s="155"/>
      <c r="E31" s="155">
        <v>1</v>
      </c>
      <c r="F31" s="155">
        <v>287</v>
      </c>
      <c r="G31" s="157">
        <v>0.17</v>
      </c>
      <c r="H31" s="158">
        <v>1.4E-2</v>
      </c>
      <c r="I31" s="155">
        <v>23</v>
      </c>
      <c r="J31" s="155">
        <v>24</v>
      </c>
      <c r="K31" s="160" t="s">
        <v>112</v>
      </c>
      <c r="L31" s="160" t="s">
        <v>112</v>
      </c>
      <c r="M31" s="160" t="s">
        <v>112</v>
      </c>
      <c r="N31" s="160" t="s">
        <v>112</v>
      </c>
      <c r="O31" s="160" t="s">
        <v>112</v>
      </c>
      <c r="P31" s="160" t="s">
        <v>112</v>
      </c>
      <c r="Q31" s="155">
        <f>'enero 2020'!$G$53</f>
        <v>1.8800000000000003</v>
      </c>
      <c r="R31" s="160" t="s">
        <v>112</v>
      </c>
      <c r="S31" s="158"/>
      <c r="T31" s="158"/>
      <c r="U31" s="158"/>
      <c r="V31" s="158"/>
      <c r="W31" s="158"/>
      <c r="X31" s="158"/>
    </row>
    <row r="32" spans="1:24" ht="27.6" x14ac:dyDescent="0.25">
      <c r="A32" s="155">
        <v>21</v>
      </c>
      <c r="B32" s="156">
        <v>6.4</v>
      </c>
      <c r="C32" s="155">
        <v>58219</v>
      </c>
      <c r="D32" s="155">
        <v>42</v>
      </c>
      <c r="E32" s="155">
        <v>1</v>
      </c>
      <c r="F32" s="155">
        <v>287</v>
      </c>
      <c r="G32" s="157">
        <v>0.17</v>
      </c>
      <c r="H32" s="158">
        <v>1.4E-2</v>
      </c>
      <c r="I32" s="155">
        <v>23</v>
      </c>
      <c r="J32" s="155">
        <v>24</v>
      </c>
      <c r="K32" s="157">
        <f>$D$32*E32/1000</f>
        <v>4.2000000000000003E-2</v>
      </c>
      <c r="L32" s="157">
        <f t="shared" ref="L32:P32" si="20">$D$32*F32/1000</f>
        <v>12.054</v>
      </c>
      <c r="M32" s="157">
        <f t="shared" si="20"/>
        <v>7.1400000000000005E-3</v>
      </c>
      <c r="N32" s="157">
        <f t="shared" si="20"/>
        <v>5.8799999999999998E-4</v>
      </c>
      <c r="O32" s="157">
        <f t="shared" si="20"/>
        <v>0.96599999999999997</v>
      </c>
      <c r="P32" s="157">
        <f t="shared" si="20"/>
        <v>1.008</v>
      </c>
      <c r="Q32" s="155">
        <f>'enero 2020'!$G$53</f>
        <v>1.8800000000000003</v>
      </c>
      <c r="R32" s="160" t="s">
        <v>113</v>
      </c>
      <c r="S32" s="158">
        <f t="shared" si="3"/>
        <v>2.2340425531914891E-2</v>
      </c>
      <c r="T32" s="158">
        <f t="shared" si="4"/>
        <v>6.4117021276595736</v>
      </c>
      <c r="U32" s="158">
        <f t="shared" si="5"/>
        <v>3.7978723404255314E-3</v>
      </c>
      <c r="V32" s="158">
        <f t="shared" si="6"/>
        <v>3.1276595744680842E-4</v>
      </c>
      <c r="W32" s="158">
        <f t="shared" si="7"/>
        <v>0.51382978723404249</v>
      </c>
      <c r="X32" s="158">
        <f t="shared" si="8"/>
        <v>0.53617021276595733</v>
      </c>
    </row>
    <row r="33" spans="1:24" ht="27.6" x14ac:dyDescent="0.25">
      <c r="A33" s="155">
        <v>22</v>
      </c>
      <c r="B33" s="156">
        <v>6.8</v>
      </c>
      <c r="C33" s="155">
        <v>58264</v>
      </c>
      <c r="D33" s="155">
        <v>45</v>
      </c>
      <c r="E33" s="155">
        <v>1</v>
      </c>
      <c r="F33" s="155">
        <v>287</v>
      </c>
      <c r="G33" s="157">
        <v>0.17</v>
      </c>
      <c r="H33" s="158">
        <v>1.4E-2</v>
      </c>
      <c r="I33" s="155">
        <v>23</v>
      </c>
      <c r="J33" s="155">
        <v>24</v>
      </c>
      <c r="K33" s="157">
        <f>$D$33*E33/1000</f>
        <v>4.4999999999999998E-2</v>
      </c>
      <c r="L33" s="157">
        <f t="shared" ref="L33:P33" si="21">$D$33*F33/1000</f>
        <v>12.914999999999999</v>
      </c>
      <c r="M33" s="157">
        <f t="shared" si="21"/>
        <v>7.6500000000000005E-3</v>
      </c>
      <c r="N33" s="157">
        <f t="shared" si="21"/>
        <v>6.3000000000000003E-4</v>
      </c>
      <c r="O33" s="157">
        <f t="shared" si="21"/>
        <v>1.0349999999999999</v>
      </c>
      <c r="P33" s="157">
        <f t="shared" si="21"/>
        <v>1.08</v>
      </c>
      <c r="Q33" s="155">
        <f>'enero 2020'!$G$53</f>
        <v>1.8800000000000003</v>
      </c>
      <c r="R33" s="160" t="s">
        <v>113</v>
      </c>
      <c r="S33" s="158">
        <f t="shared" si="3"/>
        <v>2.3936170212765954E-2</v>
      </c>
      <c r="T33" s="158">
        <f t="shared" si="4"/>
        <v>6.8696808510638281</v>
      </c>
      <c r="U33" s="158">
        <f t="shared" si="5"/>
        <v>4.0691489361702124E-3</v>
      </c>
      <c r="V33" s="158">
        <f t="shared" si="6"/>
        <v>3.3510638297872333E-4</v>
      </c>
      <c r="W33" s="158">
        <f t="shared" si="7"/>
        <v>0.55053191489361686</v>
      </c>
      <c r="X33" s="158">
        <f t="shared" si="8"/>
        <v>0.57446808510638292</v>
      </c>
    </row>
    <row r="34" spans="1:24" ht="27.6" x14ac:dyDescent="0.25">
      <c r="A34" s="155">
        <v>23</v>
      </c>
      <c r="B34" s="156">
        <v>6.6</v>
      </c>
      <c r="C34" s="155">
        <v>58306</v>
      </c>
      <c r="D34" s="155">
        <v>42</v>
      </c>
      <c r="E34" s="155">
        <v>1</v>
      </c>
      <c r="F34" s="155">
        <v>287</v>
      </c>
      <c r="G34" s="157">
        <v>0.17</v>
      </c>
      <c r="H34" s="158">
        <v>1.4E-2</v>
      </c>
      <c r="I34" s="155">
        <v>23</v>
      </c>
      <c r="J34" s="155">
        <v>24</v>
      </c>
      <c r="K34" s="157">
        <f>$D$34*E34/1000</f>
        <v>4.2000000000000003E-2</v>
      </c>
      <c r="L34" s="157">
        <f t="shared" ref="L34:P34" si="22">$D$34*F34/1000</f>
        <v>12.054</v>
      </c>
      <c r="M34" s="157">
        <f t="shared" si="22"/>
        <v>7.1400000000000005E-3</v>
      </c>
      <c r="N34" s="157">
        <f t="shared" si="22"/>
        <v>5.8799999999999998E-4</v>
      </c>
      <c r="O34" s="157">
        <f t="shared" si="22"/>
        <v>0.96599999999999997</v>
      </c>
      <c r="P34" s="157">
        <f t="shared" si="22"/>
        <v>1.008</v>
      </c>
      <c r="Q34" s="155">
        <f>'enero 2020'!$G$53</f>
        <v>1.8800000000000003</v>
      </c>
      <c r="R34" s="160" t="s">
        <v>113</v>
      </c>
      <c r="S34" s="158">
        <f t="shared" si="3"/>
        <v>2.2340425531914891E-2</v>
      </c>
      <c r="T34" s="158">
        <f t="shared" si="4"/>
        <v>6.4117021276595736</v>
      </c>
      <c r="U34" s="158">
        <f t="shared" si="5"/>
        <v>3.7978723404255314E-3</v>
      </c>
      <c r="V34" s="158">
        <f t="shared" si="6"/>
        <v>3.1276595744680842E-4</v>
      </c>
      <c r="W34" s="158">
        <f t="shared" si="7"/>
        <v>0.51382978723404249</v>
      </c>
      <c r="X34" s="158">
        <f t="shared" si="8"/>
        <v>0.53617021276595733</v>
      </c>
    </row>
    <row r="35" spans="1:24" ht="27.6" x14ac:dyDescent="0.25">
      <c r="A35" s="155">
        <v>24</v>
      </c>
      <c r="B35" s="156">
        <v>6.9</v>
      </c>
      <c r="C35" s="155">
        <v>58348</v>
      </c>
      <c r="D35" s="155">
        <v>42</v>
      </c>
      <c r="E35" s="155">
        <v>1</v>
      </c>
      <c r="F35" s="155">
        <v>287</v>
      </c>
      <c r="G35" s="157">
        <v>0.17</v>
      </c>
      <c r="H35" s="158">
        <v>1.4E-2</v>
      </c>
      <c r="I35" s="155">
        <v>23</v>
      </c>
      <c r="J35" s="155">
        <v>24</v>
      </c>
      <c r="K35" s="157">
        <f>$D$35*E35/1000</f>
        <v>4.2000000000000003E-2</v>
      </c>
      <c r="L35" s="157">
        <f t="shared" ref="L35:P35" si="23">$D$35*F35/1000</f>
        <v>12.054</v>
      </c>
      <c r="M35" s="157">
        <f t="shared" si="23"/>
        <v>7.1400000000000005E-3</v>
      </c>
      <c r="N35" s="157">
        <f t="shared" si="23"/>
        <v>5.8799999999999998E-4</v>
      </c>
      <c r="O35" s="157">
        <f t="shared" si="23"/>
        <v>0.96599999999999997</v>
      </c>
      <c r="P35" s="157">
        <f t="shared" si="23"/>
        <v>1.008</v>
      </c>
      <c r="Q35" s="155">
        <f>'enero 2020'!$G$53</f>
        <v>1.8800000000000003</v>
      </c>
      <c r="R35" s="160" t="s">
        <v>113</v>
      </c>
      <c r="S35" s="158">
        <f t="shared" si="3"/>
        <v>2.2340425531914891E-2</v>
      </c>
      <c r="T35" s="158">
        <f t="shared" si="4"/>
        <v>6.4117021276595736</v>
      </c>
      <c r="U35" s="158">
        <f t="shared" si="5"/>
        <v>3.7978723404255314E-3</v>
      </c>
      <c r="V35" s="158">
        <f t="shared" si="6"/>
        <v>3.1276595744680842E-4</v>
      </c>
      <c r="W35" s="158">
        <f t="shared" si="7"/>
        <v>0.51382978723404249</v>
      </c>
      <c r="X35" s="158">
        <f t="shared" si="8"/>
        <v>0.53617021276595733</v>
      </c>
    </row>
    <row r="36" spans="1:24" ht="13.8" x14ac:dyDescent="0.25">
      <c r="A36" s="155">
        <v>25</v>
      </c>
      <c r="B36" s="156">
        <v>6.7</v>
      </c>
      <c r="C36" s="155">
        <v>58348</v>
      </c>
      <c r="D36" s="155"/>
      <c r="E36" s="155">
        <v>1</v>
      </c>
      <c r="F36" s="155">
        <v>287</v>
      </c>
      <c r="G36" s="157">
        <v>0.17</v>
      </c>
      <c r="H36" s="158">
        <v>1.4E-2</v>
      </c>
      <c r="I36" s="155">
        <v>23</v>
      </c>
      <c r="J36" s="155">
        <v>24</v>
      </c>
      <c r="K36" s="160" t="s">
        <v>112</v>
      </c>
      <c r="L36" s="160" t="s">
        <v>112</v>
      </c>
      <c r="M36" s="160" t="s">
        <v>112</v>
      </c>
      <c r="N36" s="160" t="s">
        <v>112</v>
      </c>
      <c r="O36" s="160" t="s">
        <v>112</v>
      </c>
      <c r="P36" s="160" t="s">
        <v>112</v>
      </c>
      <c r="Q36" s="155">
        <f>'enero 2020'!$G$53</f>
        <v>1.8800000000000003</v>
      </c>
      <c r="R36" s="160" t="s">
        <v>112</v>
      </c>
      <c r="S36" s="158"/>
      <c r="T36" s="158"/>
      <c r="U36" s="158"/>
      <c r="V36" s="158"/>
      <c r="W36" s="158"/>
      <c r="X36" s="158"/>
    </row>
    <row r="37" spans="1:24" ht="13.8" x14ac:dyDescent="0.25">
      <c r="A37" s="155">
        <v>26</v>
      </c>
      <c r="B37" s="156">
        <v>6.4</v>
      </c>
      <c r="C37" s="155">
        <v>58348</v>
      </c>
      <c r="D37" s="155"/>
      <c r="E37" s="155">
        <v>1</v>
      </c>
      <c r="F37" s="155">
        <v>287</v>
      </c>
      <c r="G37" s="157">
        <v>0.17</v>
      </c>
      <c r="H37" s="158">
        <v>1.4E-2</v>
      </c>
      <c r="I37" s="155">
        <v>23</v>
      </c>
      <c r="J37" s="155">
        <v>24</v>
      </c>
      <c r="K37" s="160" t="s">
        <v>112</v>
      </c>
      <c r="L37" s="160" t="s">
        <v>112</v>
      </c>
      <c r="M37" s="160" t="s">
        <v>112</v>
      </c>
      <c r="N37" s="160" t="s">
        <v>112</v>
      </c>
      <c r="O37" s="160" t="s">
        <v>112</v>
      </c>
      <c r="P37" s="160" t="s">
        <v>112</v>
      </c>
      <c r="Q37" s="155">
        <f>'enero 2020'!$G$53</f>
        <v>1.8800000000000003</v>
      </c>
      <c r="R37" s="160" t="s">
        <v>112</v>
      </c>
      <c r="S37" s="158"/>
      <c r="T37" s="158"/>
      <c r="U37" s="158"/>
      <c r="V37" s="158"/>
      <c r="W37" s="158"/>
      <c r="X37" s="158"/>
    </row>
    <row r="38" spans="1:24" ht="13.8" x14ac:dyDescent="0.25">
      <c r="A38" s="155">
        <v>27</v>
      </c>
      <c r="B38" s="156">
        <v>7</v>
      </c>
      <c r="C38" s="155">
        <v>58348</v>
      </c>
      <c r="D38" s="155"/>
      <c r="E38" s="155">
        <v>1</v>
      </c>
      <c r="F38" s="155">
        <v>287</v>
      </c>
      <c r="G38" s="157">
        <v>0.17</v>
      </c>
      <c r="H38" s="158">
        <v>1.4E-2</v>
      </c>
      <c r="I38" s="155">
        <v>23</v>
      </c>
      <c r="J38" s="155">
        <v>24</v>
      </c>
      <c r="K38" s="160" t="s">
        <v>112</v>
      </c>
      <c r="L38" s="160" t="s">
        <v>112</v>
      </c>
      <c r="M38" s="160" t="s">
        <v>112</v>
      </c>
      <c r="N38" s="160" t="s">
        <v>112</v>
      </c>
      <c r="O38" s="160" t="s">
        <v>112</v>
      </c>
      <c r="P38" s="160" t="s">
        <v>112</v>
      </c>
      <c r="Q38" s="155">
        <f>'enero 2020'!$G$53</f>
        <v>1.8800000000000003</v>
      </c>
      <c r="R38" s="160" t="s">
        <v>112</v>
      </c>
      <c r="S38" s="158"/>
      <c r="T38" s="158"/>
      <c r="U38" s="158"/>
      <c r="V38" s="158"/>
      <c r="W38" s="158"/>
      <c r="X38" s="158"/>
    </row>
    <row r="39" spans="1:24" ht="27.6" x14ac:dyDescent="0.25">
      <c r="A39" s="155">
        <v>28</v>
      </c>
      <c r="B39" s="156">
        <v>7.1</v>
      </c>
      <c r="C39" s="155">
        <v>58393</v>
      </c>
      <c r="D39" s="155">
        <v>45</v>
      </c>
      <c r="E39" s="155">
        <v>1</v>
      </c>
      <c r="F39" s="155">
        <v>287</v>
      </c>
      <c r="G39" s="157">
        <v>0.17</v>
      </c>
      <c r="H39" s="158">
        <v>1.4E-2</v>
      </c>
      <c r="I39" s="155">
        <v>23</v>
      </c>
      <c r="J39" s="155">
        <v>24</v>
      </c>
      <c r="K39" s="157">
        <f>$D$39*E39/1000</f>
        <v>4.4999999999999998E-2</v>
      </c>
      <c r="L39" s="157">
        <f t="shared" ref="L39:P39" si="24">$D$39*F39/1000</f>
        <v>12.914999999999999</v>
      </c>
      <c r="M39" s="157">
        <f t="shared" si="24"/>
        <v>7.6500000000000005E-3</v>
      </c>
      <c r="N39" s="157">
        <f t="shared" si="24"/>
        <v>6.3000000000000003E-4</v>
      </c>
      <c r="O39" s="157">
        <f t="shared" si="24"/>
        <v>1.0349999999999999</v>
      </c>
      <c r="P39" s="157">
        <f t="shared" si="24"/>
        <v>1.08</v>
      </c>
      <c r="Q39" s="155">
        <f>'enero 2020'!$G$53</f>
        <v>1.8800000000000003</v>
      </c>
      <c r="R39" s="160" t="s">
        <v>113</v>
      </c>
      <c r="S39" s="158">
        <f t="shared" si="3"/>
        <v>2.3936170212765954E-2</v>
      </c>
      <c r="T39" s="158">
        <f t="shared" si="4"/>
        <v>6.8696808510638281</v>
      </c>
      <c r="U39" s="158">
        <f t="shared" si="5"/>
        <v>4.0691489361702124E-3</v>
      </c>
      <c r="V39" s="158">
        <f t="shared" si="6"/>
        <v>3.3510638297872333E-4</v>
      </c>
      <c r="W39" s="158">
        <f t="shared" si="7"/>
        <v>0.55053191489361686</v>
      </c>
      <c r="X39" s="158">
        <f t="shared" si="8"/>
        <v>0.57446808510638292</v>
      </c>
    </row>
    <row r="40" spans="1:24" ht="27.6" x14ac:dyDescent="0.25">
      <c r="A40" s="155">
        <v>29</v>
      </c>
      <c r="B40" s="156">
        <v>7.2</v>
      </c>
      <c r="C40" s="155">
        <v>58436</v>
      </c>
      <c r="D40" s="155">
        <v>43</v>
      </c>
      <c r="E40" s="155">
        <v>1</v>
      </c>
      <c r="F40" s="155">
        <v>287</v>
      </c>
      <c r="G40" s="157">
        <v>0.17</v>
      </c>
      <c r="H40" s="158">
        <v>1.4E-2</v>
      </c>
      <c r="I40" s="155">
        <v>23</v>
      </c>
      <c r="J40" s="155">
        <v>24</v>
      </c>
      <c r="K40" s="157">
        <f>$D$40*E40/1000</f>
        <v>4.2999999999999997E-2</v>
      </c>
      <c r="L40" s="157">
        <f t="shared" ref="L40:P40" si="25">$D$40*F40/1000</f>
        <v>12.340999999999999</v>
      </c>
      <c r="M40" s="157">
        <f t="shared" si="25"/>
        <v>7.3100000000000005E-3</v>
      </c>
      <c r="N40" s="157">
        <f t="shared" si="25"/>
        <v>6.02E-4</v>
      </c>
      <c r="O40" s="157">
        <f t="shared" si="25"/>
        <v>0.98899999999999999</v>
      </c>
      <c r="P40" s="157">
        <f t="shared" si="25"/>
        <v>1.032</v>
      </c>
      <c r="Q40" s="155">
        <f>'enero 2020'!$G$53</f>
        <v>1.8800000000000003</v>
      </c>
      <c r="R40" s="160" t="s">
        <v>113</v>
      </c>
      <c r="S40" s="158">
        <f t="shared" si="3"/>
        <v>2.287234042553191E-2</v>
      </c>
      <c r="T40" s="158">
        <f t="shared" si="4"/>
        <v>6.5643617021276581</v>
      </c>
      <c r="U40" s="158">
        <f t="shared" si="5"/>
        <v>3.8882978723404249E-3</v>
      </c>
      <c r="V40" s="158">
        <f t="shared" si="6"/>
        <v>3.2021276595744672E-4</v>
      </c>
      <c r="W40" s="158">
        <f t="shared" si="7"/>
        <v>0.52606382978723398</v>
      </c>
      <c r="X40" s="158">
        <f t="shared" si="8"/>
        <v>0.54893617021276586</v>
      </c>
    </row>
    <row r="41" spans="1:24" ht="27.6" x14ac:dyDescent="0.25">
      <c r="A41" s="155">
        <v>30</v>
      </c>
      <c r="B41" s="156">
        <v>7</v>
      </c>
      <c r="C41" s="155">
        <v>58478</v>
      </c>
      <c r="D41" s="155">
        <v>42</v>
      </c>
      <c r="E41" s="155">
        <v>1</v>
      </c>
      <c r="F41" s="155">
        <v>287</v>
      </c>
      <c r="G41" s="157">
        <v>0.17</v>
      </c>
      <c r="H41" s="158">
        <v>1.4E-2</v>
      </c>
      <c r="I41" s="155">
        <v>23</v>
      </c>
      <c r="J41" s="155">
        <v>24</v>
      </c>
      <c r="K41" s="157">
        <f>$D$41*E41/1000</f>
        <v>4.2000000000000003E-2</v>
      </c>
      <c r="L41" s="157">
        <f t="shared" ref="L41:P41" si="26">$D$41*F41/1000</f>
        <v>12.054</v>
      </c>
      <c r="M41" s="157">
        <f t="shared" si="26"/>
        <v>7.1400000000000005E-3</v>
      </c>
      <c r="N41" s="157">
        <f t="shared" si="26"/>
        <v>5.8799999999999998E-4</v>
      </c>
      <c r="O41" s="157">
        <f t="shared" si="26"/>
        <v>0.96599999999999997</v>
      </c>
      <c r="P41" s="157">
        <f t="shared" si="26"/>
        <v>1.008</v>
      </c>
      <c r="Q41" s="155">
        <f>'enero 2020'!$G$53</f>
        <v>1.8800000000000003</v>
      </c>
      <c r="R41" s="160" t="s">
        <v>113</v>
      </c>
      <c r="S41" s="158">
        <f t="shared" si="3"/>
        <v>2.2340425531914891E-2</v>
      </c>
      <c r="T41" s="158">
        <f t="shared" si="4"/>
        <v>6.4117021276595736</v>
      </c>
      <c r="U41" s="158">
        <f t="shared" si="5"/>
        <v>3.7978723404255314E-3</v>
      </c>
      <c r="V41" s="158">
        <f t="shared" si="6"/>
        <v>3.1276595744680842E-4</v>
      </c>
      <c r="W41" s="158">
        <f t="shared" si="7"/>
        <v>0.51382978723404249</v>
      </c>
      <c r="X41" s="158">
        <f t="shared" si="8"/>
        <v>0.53617021276595733</v>
      </c>
    </row>
    <row r="42" spans="1:24" ht="13.8" x14ac:dyDescent="0.25">
      <c r="A42" s="155">
        <v>31</v>
      </c>
      <c r="B42" s="156">
        <v>7</v>
      </c>
      <c r="C42" s="155">
        <v>58520</v>
      </c>
      <c r="D42" s="155">
        <v>42</v>
      </c>
      <c r="E42" s="155">
        <v>1</v>
      </c>
      <c r="F42" s="155">
        <v>287</v>
      </c>
      <c r="G42" s="155">
        <v>0</v>
      </c>
      <c r="H42" s="158">
        <v>1.4E-2</v>
      </c>
      <c r="I42" s="155">
        <v>23</v>
      </c>
      <c r="J42" s="155">
        <v>24</v>
      </c>
      <c r="K42" s="247"/>
      <c r="L42" s="247"/>
      <c r="M42" s="247"/>
      <c r="N42" s="247"/>
      <c r="O42" s="247"/>
      <c r="P42" s="247"/>
      <c r="Q42" s="247"/>
      <c r="R42" s="247"/>
      <c r="S42" s="247"/>
      <c r="T42" s="247"/>
      <c r="U42" s="247"/>
      <c r="V42" s="247"/>
      <c r="W42" s="247"/>
      <c r="X42" s="247"/>
    </row>
    <row r="43" spans="1:24" ht="13.8" x14ac:dyDescent="0.25">
      <c r="A43" s="148" t="s">
        <v>114</v>
      </c>
      <c r="B43" s="149"/>
      <c r="C43" s="150"/>
      <c r="D43" s="151">
        <f>AVERAGE(D12:D42)</f>
        <v>43.238095238095241</v>
      </c>
      <c r="E43" s="152"/>
      <c r="F43" s="153"/>
      <c r="G43" s="153"/>
      <c r="H43" s="153"/>
      <c r="I43" s="153"/>
      <c r="J43" s="154"/>
      <c r="K43" s="254">
        <f>AVERAGE(K12:K42)</f>
        <v>4.9900000000000014E-2</v>
      </c>
      <c r="L43" s="254">
        <f t="shared" ref="L43:Q43" si="27">AVERAGE(L12:L42)</f>
        <v>14.849299999999999</v>
      </c>
      <c r="M43" s="254">
        <f t="shared" si="27"/>
        <v>6.8990000000000006E-3</v>
      </c>
      <c r="N43" s="254">
        <f t="shared" si="27"/>
        <v>8.1740000000000003E-4</v>
      </c>
      <c r="O43" s="254">
        <f t="shared" si="27"/>
        <v>1.3061000000000003</v>
      </c>
      <c r="P43" s="254">
        <f t="shared" si="27"/>
        <v>1.4879999999999995</v>
      </c>
      <c r="Q43" s="254"/>
      <c r="R43" s="254"/>
      <c r="S43" s="254">
        <f t="shared" ref="S43" si="28">AVERAGE(S12:S42)</f>
        <v>2.6542553191489359E-2</v>
      </c>
      <c r="T43" s="254">
        <f t="shared" ref="T43" si="29">AVERAGE(T12:T42)</f>
        <v>7.8985638297872311</v>
      </c>
      <c r="U43" s="254">
        <f t="shared" ref="U43" si="30">AVERAGE(U12:U42)</f>
        <v>3.6696808510638286E-3</v>
      </c>
      <c r="V43" s="254">
        <f t="shared" ref="V43:W43" si="31">AVERAGE(V12:V42)</f>
        <v>4.3478723404255309E-4</v>
      </c>
      <c r="W43" s="254">
        <f t="shared" si="31"/>
        <v>0.69473404255319138</v>
      </c>
      <c r="X43" s="254">
        <f t="shared" ref="X43" si="32">AVERAGE(X12:X42)</f>
        <v>0.7914893617021278</v>
      </c>
    </row>
  </sheetData>
  <mergeCells count="20">
    <mergeCell ref="A8:X8"/>
    <mergeCell ref="A9:A11"/>
    <mergeCell ref="E9:J9"/>
    <mergeCell ref="K9:P9"/>
    <mergeCell ref="S9:X9"/>
    <mergeCell ref="A43:C43"/>
    <mergeCell ref="E43:J43"/>
    <mergeCell ref="A6:D7"/>
    <mergeCell ref="K6:K7"/>
    <mergeCell ref="N6:O6"/>
    <mergeCell ref="P6:Q7"/>
    <mergeCell ref="R6:R7"/>
    <mergeCell ref="N7:O7"/>
    <mergeCell ref="A1:X1"/>
    <mergeCell ref="A2:X2"/>
    <mergeCell ref="B3:X3"/>
    <mergeCell ref="A4:X4"/>
    <mergeCell ref="A5:D5"/>
    <mergeCell ref="N5:O5"/>
    <mergeCell ref="P5:R5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CAFA3A-EF31-499C-8C12-88A950D42955}">
  <dimension ref="C3:L24"/>
  <sheetViews>
    <sheetView tabSelected="1" workbookViewId="0">
      <selection activeCell="C3" sqref="C3:L15"/>
    </sheetView>
  </sheetViews>
  <sheetFormatPr baseColWidth="10" defaultRowHeight="13.2" x14ac:dyDescent="0.25"/>
  <cols>
    <col min="3" max="3" width="34" customWidth="1"/>
    <col min="7" max="7" width="23.77734375" customWidth="1"/>
    <col min="8" max="8" width="26.44140625" customWidth="1"/>
  </cols>
  <sheetData>
    <row r="3" spans="3:12" ht="41.4" x14ac:dyDescent="0.25">
      <c r="C3" s="260" t="s">
        <v>164</v>
      </c>
      <c r="D3" s="263" t="s">
        <v>158</v>
      </c>
      <c r="E3" s="263" t="s">
        <v>159</v>
      </c>
      <c r="F3" s="263" t="s">
        <v>160</v>
      </c>
      <c r="G3" s="263" t="s">
        <v>161</v>
      </c>
      <c r="H3" s="263" t="s">
        <v>162</v>
      </c>
      <c r="I3" s="263" t="s">
        <v>163</v>
      </c>
      <c r="J3" s="259" t="s">
        <v>157</v>
      </c>
      <c r="K3" s="259" t="s">
        <v>154</v>
      </c>
      <c r="L3" s="262" t="s">
        <v>156</v>
      </c>
    </row>
    <row r="4" spans="3:12" x14ac:dyDescent="0.25">
      <c r="C4" s="262" t="s">
        <v>131</v>
      </c>
      <c r="D4" s="264">
        <f>'enero 2020'!K43</f>
        <v>5.6999999999999995E-2</v>
      </c>
      <c r="E4" s="264">
        <f>'enero 2020'!L43</f>
        <v>11.781000000000002</v>
      </c>
      <c r="F4" s="264">
        <f>'enero 2020'!M43</f>
        <v>4.6950000000000004E-3</v>
      </c>
      <c r="G4" s="265">
        <f>'enero 2020'!N43</f>
        <v>1.9709999999999997E-3</v>
      </c>
      <c r="H4" s="264">
        <f>'enero 2020'!O43</f>
        <v>0.86039999999999994</v>
      </c>
      <c r="I4" s="264">
        <f>'enero 2020'!P43</f>
        <v>0.93900000000000006</v>
      </c>
      <c r="J4" s="264">
        <v>4.58</v>
      </c>
      <c r="K4" s="266">
        <f>'enero 2020'!T43</f>
        <v>6.2664893617021269</v>
      </c>
      <c r="L4" s="267">
        <f>'enero 2020'!D43</f>
        <v>43.8</v>
      </c>
    </row>
    <row r="5" spans="3:12" x14ac:dyDescent="0.25">
      <c r="C5" s="262" t="s">
        <v>132</v>
      </c>
      <c r="D5" s="264">
        <f>'febrero 2020'!K43</f>
        <v>0.11932000000000001</v>
      </c>
      <c r="E5" s="264">
        <f>'febrero 2020'!L43</f>
        <v>10.5304</v>
      </c>
      <c r="F5" s="264">
        <f>'febrero 2020'!M43</f>
        <v>5.9059999999999998E-3</v>
      </c>
      <c r="G5" s="265">
        <f>'febrero 2020'!N43</f>
        <v>1.289E-3</v>
      </c>
      <c r="H5" s="264">
        <f>'febrero 2020'!O43</f>
        <v>1.2032</v>
      </c>
      <c r="I5" s="264">
        <f>'febrero 2020'!P43</f>
        <v>1.2252000000000001</v>
      </c>
      <c r="J5" s="264">
        <v>6.5</v>
      </c>
      <c r="K5" s="266">
        <f>'febrero 2020'!T43</f>
        <v>5.6012765957446806</v>
      </c>
      <c r="L5" s="267">
        <f>'febrero 2020'!D43</f>
        <v>43.8</v>
      </c>
    </row>
    <row r="6" spans="3:12" x14ac:dyDescent="0.25">
      <c r="C6" s="262" t="s">
        <v>133</v>
      </c>
      <c r="D6" s="264">
        <f>'marzo 2020'!K43</f>
        <v>9.6931818181818175E-2</v>
      </c>
      <c r="E6" s="264">
        <f>'marzo 2020'!L43</f>
        <v>18.885818181818184</v>
      </c>
      <c r="F6" s="264">
        <f>'marzo 2020'!M43</f>
        <v>8.4754545454545482E-3</v>
      </c>
      <c r="G6" s="265">
        <f>'marzo 2020'!N43</f>
        <v>8.0613636363636337E-4</v>
      </c>
      <c r="H6" s="264">
        <f>'marzo 2020'!O43</f>
        <v>2.1821363636363644</v>
      </c>
      <c r="I6" s="264">
        <f>'marzo 2020'!P43</f>
        <v>2.2582727272727277</v>
      </c>
      <c r="J6" s="264">
        <v>8.1300000000000008</v>
      </c>
      <c r="K6" s="266">
        <f>'marzo 2020'!T43</f>
        <v>10.045647969052222</v>
      </c>
      <c r="L6" s="267">
        <f>'marzo 2020'!D43</f>
        <v>71.63636363636364</v>
      </c>
    </row>
    <row r="7" spans="3:12" x14ac:dyDescent="0.25">
      <c r="C7" s="262" t="s">
        <v>134</v>
      </c>
      <c r="D7" s="264">
        <f>'abril 2020'!K43</f>
        <v>7.8666666666666676E-2</v>
      </c>
      <c r="E7" s="264">
        <f>'abril 2020'!L43</f>
        <v>20.748285714285718</v>
      </c>
      <c r="F7" s="264">
        <f>'abril 2020'!M43</f>
        <v>1.1540952380952383E-2</v>
      </c>
      <c r="G7" s="265">
        <f>'abril 2020'!N43</f>
        <v>5.5019047619047615E-4</v>
      </c>
      <c r="H7" s="264">
        <f>'abril 2020'!O43</f>
        <v>3.5329523809523806</v>
      </c>
      <c r="I7" s="264">
        <f>'abril 2020'!P43</f>
        <v>4.1100000000000003</v>
      </c>
      <c r="J7" s="264">
        <v>2.84</v>
      </c>
      <c r="K7" s="266">
        <f>'abril 2020'!T43</f>
        <v>11.34625</v>
      </c>
      <c r="L7" s="267">
        <f>'abril 2020'!D43</f>
        <v>75.090909090909093</v>
      </c>
    </row>
    <row r="8" spans="3:12" x14ac:dyDescent="0.25">
      <c r="C8" s="262" t="s">
        <v>135</v>
      </c>
      <c r="D8" s="264">
        <f>'mayo 2020'!K43</f>
        <v>6.5944444444444444E-2</v>
      </c>
      <c r="E8" s="264">
        <f>'mayo 2020'!L43</f>
        <v>51.080944444444448</v>
      </c>
      <c r="F8" s="264">
        <f>'mayo 2020'!M43</f>
        <v>6.5944444444444462E-3</v>
      </c>
      <c r="G8" s="265">
        <f>'mayo 2020'!N43</f>
        <v>1.2921111111111111E-3</v>
      </c>
      <c r="H8" s="264">
        <f>'mayo 2020'!O43</f>
        <v>1.3277777777777777</v>
      </c>
      <c r="I8" s="264">
        <f>'mayo 2020'!P43</f>
        <v>1.6352777777777776</v>
      </c>
      <c r="J8" s="264">
        <v>3.8</v>
      </c>
      <c r="K8" s="266">
        <f>'mayo 2020'!T43</f>
        <v>27.170715130023634</v>
      </c>
      <c r="L8" s="267">
        <f>'mayo 2020'!D43</f>
        <v>65.944444444444443</v>
      </c>
    </row>
    <row r="9" spans="3:12" x14ac:dyDescent="0.25">
      <c r="C9" s="262" t="s">
        <v>136</v>
      </c>
      <c r="D9" s="264">
        <f>'junio 2020'!K43</f>
        <v>5.1866666666666658E-2</v>
      </c>
      <c r="E9" s="264">
        <f>'junio 2020'!L43</f>
        <v>12.744866666666665</v>
      </c>
      <c r="F9" s="264">
        <f>'junio 2020'!M43</f>
        <v>4.5533333333333346E-3</v>
      </c>
      <c r="G9" s="265">
        <f>'junio 2020'!N43</f>
        <v>3.9607333333333333E-3</v>
      </c>
      <c r="H9" s="264">
        <f>'junio 2020'!O43</f>
        <v>1.3310666666666664</v>
      </c>
      <c r="I9" s="264">
        <f>'junio 2020'!P43</f>
        <v>1.4070666666666665</v>
      </c>
      <c r="J9" s="264">
        <v>7.49</v>
      </c>
      <c r="K9" s="266">
        <f>'junio 2020'!T43</f>
        <v>6.7791843971631192</v>
      </c>
      <c r="L9" s="267">
        <f>'junio 2020'!D43</f>
        <v>45.533333333333331</v>
      </c>
    </row>
    <row r="10" spans="3:12" x14ac:dyDescent="0.25">
      <c r="C10" s="262" t="s">
        <v>137</v>
      </c>
      <c r="D10" s="264">
        <f>'julio 2020'!K43</f>
        <v>6.6692307692307704E-2</v>
      </c>
      <c r="E10" s="264">
        <f>'julio 2020'!L43</f>
        <v>12.906923076923077</v>
      </c>
      <c r="F10" s="264">
        <f>'julio 2020'!M43</f>
        <v>3.3230769230769225E-3</v>
      </c>
      <c r="G10" s="265">
        <f>'julio 2020'!N43</f>
        <v>7.7153846153846142E-4</v>
      </c>
      <c r="H10" s="264">
        <f>'julio 2020'!O43</f>
        <v>2.4087692307692303</v>
      </c>
      <c r="I10" s="264">
        <f>'julio 2020'!P43</f>
        <v>2.7696923076923077</v>
      </c>
      <c r="J10" s="264">
        <v>1.71</v>
      </c>
      <c r="K10" s="266">
        <f>'julio 2020'!T43</f>
        <v>6.8653846153846132</v>
      </c>
      <c r="L10" s="267">
        <f>'julio 2020'!D43</f>
        <v>36.615384615384613</v>
      </c>
    </row>
    <row r="11" spans="3:12" x14ac:dyDescent="0.25">
      <c r="C11" s="262" t="s">
        <v>138</v>
      </c>
      <c r="D11" s="264">
        <f>'agosto 2020'!K43</f>
        <v>4.3000000000000003E-2</v>
      </c>
      <c r="E11" s="264">
        <f>'agosto 2020'!L43</f>
        <v>17.756599999999999</v>
      </c>
      <c r="F11" s="264">
        <f>'agosto 2020'!M43</f>
        <v>4.3E-3</v>
      </c>
      <c r="G11" s="265">
        <f>'agosto 2020'!N43</f>
        <v>2.9139999999999998E-4</v>
      </c>
      <c r="H11" s="264">
        <f>'agosto 2020'!O43</f>
        <v>1.2487999999999999</v>
      </c>
      <c r="I11" s="264">
        <f>'agosto 2020'!P43</f>
        <v>1.2712000000000001</v>
      </c>
      <c r="J11" s="268">
        <v>3.17</v>
      </c>
      <c r="K11" s="269">
        <f>'agosto 2020'!T43</f>
        <v>9.4449999999999967</v>
      </c>
      <c r="L11" s="270">
        <f>'agosto 2020'!D43</f>
        <v>37.941176470588232</v>
      </c>
    </row>
    <row r="12" spans="3:12" x14ac:dyDescent="0.25">
      <c r="C12" s="262" t="s">
        <v>139</v>
      </c>
      <c r="D12" s="268">
        <f>'septiembre 2020'!K43</f>
        <v>4.585714285714286E-2</v>
      </c>
      <c r="E12" s="268">
        <f>'septiembre 2020'!L43</f>
        <v>12.836523809523809</v>
      </c>
      <c r="F12" s="268">
        <f>'septiembre 2020'!M43</f>
        <v>4.1619047619047616E-3</v>
      </c>
      <c r="G12" s="271">
        <f>'septiembre 2020'!N43</f>
        <v>1.6539047619047618E-3</v>
      </c>
      <c r="H12" s="268">
        <f>'septiembre 2020'!O43</f>
        <v>1.5491428571428574</v>
      </c>
      <c r="I12" s="268">
        <f>'septiembre 2020'!P43</f>
        <v>1.7156190476190478</v>
      </c>
      <c r="J12" s="268">
        <v>4.9800000000000004</v>
      </c>
      <c r="K12" s="269">
        <f>'septiembre 2020'!T43</f>
        <v>6.8279381965552171</v>
      </c>
      <c r="L12" s="270">
        <f>'septiembre 2020'!D43</f>
        <v>43.7</v>
      </c>
    </row>
    <row r="13" spans="3:12" x14ac:dyDescent="0.25">
      <c r="C13" s="262" t="s">
        <v>140</v>
      </c>
      <c r="D13" s="268">
        <f>'octubre 2020'!K43</f>
        <v>8.7142857142857161E-2</v>
      </c>
      <c r="E13" s="268">
        <f>'octubre 2020'!L43</f>
        <v>22.635428571428569</v>
      </c>
      <c r="F13" s="268">
        <f>'octubre 2020'!M43</f>
        <v>6.3999999999999994E-3</v>
      </c>
      <c r="G13" s="271">
        <f>'octubre 2020'!N43</f>
        <v>4.1638904761904759E-3</v>
      </c>
      <c r="H13" s="268">
        <f>'octubre 2020'!O43</f>
        <v>2.0521980000000002</v>
      </c>
      <c r="I13" s="268">
        <f>'octubre 2020'!P43</f>
        <v>2.3670476190476188</v>
      </c>
      <c r="J13" s="268">
        <v>3.94</v>
      </c>
      <c r="K13" s="269">
        <f>'octubre 2020'!T43</f>
        <v>12.040121580547108</v>
      </c>
      <c r="L13" s="270">
        <f>'octubre 2020'!D43</f>
        <v>39.782608695652172</v>
      </c>
    </row>
    <row r="14" spans="3:12" x14ac:dyDescent="0.25">
      <c r="C14" s="262" t="s">
        <v>141</v>
      </c>
      <c r="D14" s="268">
        <f>'noviembre 2020'!K43</f>
        <v>8.6952380952380975E-2</v>
      </c>
      <c r="E14" s="268">
        <f>'noviembre 2020'!L43</f>
        <v>21.296857142857146</v>
      </c>
      <c r="F14" s="268">
        <f>'noviembre 2020'!M43</f>
        <v>4.3476190476190472E-3</v>
      </c>
      <c r="G14" s="271">
        <f>'noviembre 2020'!N43</f>
        <v>3.2221904761904766E-3</v>
      </c>
      <c r="H14" s="268">
        <f>'noviembre 2020'!O43</f>
        <v>2.4124761904761902</v>
      </c>
      <c r="I14" s="268">
        <f>'noviembre 2020'!P43</f>
        <v>2.659238095238095</v>
      </c>
      <c r="J14" s="268">
        <v>4.95</v>
      </c>
      <c r="K14" s="269">
        <f>'noviembre 2020'!T43</f>
        <v>11.328115501519756</v>
      </c>
      <c r="L14" s="270">
        <f>'noviembre 2020'!D43</f>
        <v>43.476190476190474</v>
      </c>
    </row>
    <row r="15" spans="3:12" x14ac:dyDescent="0.25">
      <c r="C15" s="262" t="s">
        <v>142</v>
      </c>
      <c r="D15" s="268">
        <f>'diciembre 2020'!K43</f>
        <v>4.9900000000000014E-2</v>
      </c>
      <c r="E15" s="268">
        <f>'diciembre 2020'!L43</f>
        <v>14.849299999999999</v>
      </c>
      <c r="F15" s="268">
        <f>'diciembre 2020'!M43</f>
        <v>6.8990000000000006E-3</v>
      </c>
      <c r="G15" s="271">
        <f>'diciembre 2020'!N43</f>
        <v>8.1740000000000003E-4</v>
      </c>
      <c r="H15" s="268">
        <f>'diciembre 2020'!O43</f>
        <v>1.3061000000000003</v>
      </c>
      <c r="I15" s="268">
        <f>'diciembre 2020'!P43</f>
        <v>1.4879999999999995</v>
      </c>
      <c r="J15" s="268">
        <v>7.9</v>
      </c>
      <c r="K15" s="269">
        <f>'diciembre 2020'!T43</f>
        <v>7.8985638297872311</v>
      </c>
      <c r="L15" s="270">
        <f>'diciembre 2020'!D43</f>
        <v>43.238095238095241</v>
      </c>
    </row>
    <row r="16" spans="3:12" x14ac:dyDescent="0.25">
      <c r="C16" s="89"/>
      <c r="D16" s="257"/>
      <c r="E16" s="257"/>
      <c r="F16" s="257"/>
      <c r="G16" s="257"/>
      <c r="H16" s="257"/>
      <c r="I16" s="257"/>
      <c r="J16" s="257"/>
      <c r="K16" s="258"/>
      <c r="L16" s="256"/>
    </row>
    <row r="17" spans="3:8" ht="52.8" x14ac:dyDescent="0.25">
      <c r="C17" s="259" t="s">
        <v>153</v>
      </c>
      <c r="D17" s="259" t="s">
        <v>144</v>
      </c>
      <c r="E17" s="259" t="s">
        <v>145</v>
      </c>
      <c r="F17" s="260" t="s">
        <v>150</v>
      </c>
      <c r="G17" s="259" t="s">
        <v>165</v>
      </c>
      <c r="H17" s="259" t="s">
        <v>152</v>
      </c>
    </row>
    <row r="18" spans="3:8" x14ac:dyDescent="0.25">
      <c r="C18" s="260" t="s">
        <v>143</v>
      </c>
      <c r="D18" s="261">
        <v>6.6</v>
      </c>
      <c r="E18" s="261">
        <v>2.7</v>
      </c>
      <c r="F18" s="261"/>
      <c r="G18" s="261">
        <v>110</v>
      </c>
      <c r="H18" s="261">
        <v>45</v>
      </c>
    </row>
    <row r="19" spans="3:8" x14ac:dyDescent="0.25">
      <c r="C19" s="260" t="s">
        <v>75</v>
      </c>
      <c r="D19" s="261">
        <v>385</v>
      </c>
      <c r="E19" s="261">
        <v>157.5</v>
      </c>
      <c r="F19" s="261">
        <v>35000</v>
      </c>
      <c r="G19" s="261"/>
      <c r="H19" s="261"/>
    </row>
    <row r="20" spans="3:8" x14ac:dyDescent="0.25">
      <c r="C20" s="260" t="s">
        <v>146</v>
      </c>
      <c r="D20" s="261">
        <v>0.06</v>
      </c>
      <c r="E20" s="261">
        <v>0.02</v>
      </c>
      <c r="F20" s="261"/>
      <c r="G20" s="261"/>
      <c r="H20" s="261"/>
    </row>
    <row r="21" spans="3:8" x14ac:dyDescent="0.25">
      <c r="C21" s="260" t="s">
        <v>147</v>
      </c>
      <c r="D21" s="261">
        <v>4.51</v>
      </c>
      <c r="E21" s="261">
        <v>1.8</v>
      </c>
      <c r="F21" s="261"/>
      <c r="G21" s="261"/>
      <c r="H21" s="261"/>
    </row>
    <row r="22" spans="3:8" x14ac:dyDescent="0.25">
      <c r="C22" s="260" t="s">
        <v>148</v>
      </c>
      <c r="D22" s="261">
        <v>8.8000000000000007</v>
      </c>
      <c r="E22" s="261">
        <v>3.6</v>
      </c>
      <c r="F22" s="261"/>
      <c r="G22" s="261"/>
      <c r="H22" s="261"/>
    </row>
    <row r="23" spans="3:8" x14ac:dyDescent="0.25">
      <c r="C23" s="260" t="s">
        <v>149</v>
      </c>
      <c r="D23" s="261">
        <v>22</v>
      </c>
      <c r="E23" s="261">
        <v>9</v>
      </c>
      <c r="F23" s="261">
        <v>200</v>
      </c>
      <c r="G23" s="261"/>
      <c r="H23" s="261"/>
    </row>
    <row r="24" spans="3:8" x14ac:dyDescent="0.25">
      <c r="C24" s="260" t="s">
        <v>151</v>
      </c>
      <c r="D24" s="261"/>
      <c r="E24" s="261"/>
      <c r="F24" s="261">
        <v>30</v>
      </c>
      <c r="G24" s="261"/>
      <c r="H24" s="261"/>
    </row>
  </sheetData>
  <phoneticPr fontId="5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AD31B1-4C76-4504-963B-75CFD5AFBCD5}">
  <dimension ref="A1:X44"/>
  <sheetViews>
    <sheetView topLeftCell="A10" zoomScale="60" zoomScaleNormal="60" workbookViewId="0">
      <selection activeCell="A44" sqref="A44:X44"/>
    </sheetView>
  </sheetViews>
  <sheetFormatPr baseColWidth="10" defaultRowHeight="13.2" x14ac:dyDescent="0.25"/>
  <cols>
    <col min="1" max="16384" width="11.5546875" style="89"/>
  </cols>
  <sheetData>
    <row r="1" spans="1:24" x14ac:dyDescent="0.25">
      <c r="A1" s="86" t="s">
        <v>70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8"/>
    </row>
    <row r="2" spans="1:24" x14ac:dyDescent="0.25">
      <c r="A2" s="90" t="s">
        <v>71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2"/>
    </row>
    <row r="3" spans="1:24" x14ac:dyDescent="0.25">
      <c r="A3" s="93" t="s">
        <v>72</v>
      </c>
      <c r="B3" s="86" t="s">
        <v>73</v>
      </c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8"/>
    </row>
    <row r="4" spans="1:24" x14ac:dyDescent="0.25">
      <c r="A4" s="94"/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  <c r="X4" s="96"/>
    </row>
    <row r="5" spans="1:24" ht="27.6" x14ac:dyDescent="0.25">
      <c r="A5" s="97"/>
      <c r="B5" s="98"/>
      <c r="C5" s="98"/>
      <c r="D5" s="99"/>
      <c r="E5" s="100" t="s">
        <v>74</v>
      </c>
      <c r="F5" s="101" t="s">
        <v>75</v>
      </c>
      <c r="G5" s="100" t="s">
        <v>76</v>
      </c>
      <c r="H5" s="100" t="s">
        <v>77</v>
      </c>
      <c r="I5" s="102" t="s">
        <v>78</v>
      </c>
      <c r="J5" s="102" t="s">
        <v>79</v>
      </c>
      <c r="K5" s="103"/>
      <c r="L5" s="100" t="s">
        <v>80</v>
      </c>
      <c r="M5" s="100" t="s">
        <v>81</v>
      </c>
      <c r="N5" s="104" t="s">
        <v>82</v>
      </c>
      <c r="O5" s="105"/>
      <c r="P5" s="97"/>
      <c r="Q5" s="98"/>
      <c r="R5" s="99"/>
      <c r="S5" s="100" t="s">
        <v>74</v>
      </c>
      <c r="T5" s="100" t="s">
        <v>75</v>
      </c>
      <c r="U5" s="100" t="s">
        <v>76</v>
      </c>
      <c r="V5" s="101" t="s">
        <v>77</v>
      </c>
      <c r="W5" s="102" t="s">
        <v>78</v>
      </c>
      <c r="X5" s="102" t="s">
        <v>79</v>
      </c>
    </row>
    <row r="6" spans="1:24" ht="13.8" x14ac:dyDescent="0.25">
      <c r="A6" s="106" t="s">
        <v>83</v>
      </c>
      <c r="B6" s="107"/>
      <c r="C6" s="107"/>
      <c r="D6" s="108"/>
      <c r="E6" s="109">
        <v>60</v>
      </c>
      <c r="F6" s="110">
        <v>3500</v>
      </c>
      <c r="G6" s="111">
        <v>0.5</v>
      </c>
      <c r="H6" s="109">
        <v>41</v>
      </c>
      <c r="I6" s="112">
        <v>80</v>
      </c>
      <c r="J6" s="112">
        <v>200</v>
      </c>
      <c r="K6" s="113"/>
      <c r="L6" s="114" t="s">
        <v>84</v>
      </c>
      <c r="M6" s="109">
        <v>110</v>
      </c>
      <c r="N6" s="115" t="s">
        <v>85</v>
      </c>
      <c r="O6" s="116"/>
      <c r="P6" s="117"/>
      <c r="Q6" s="118"/>
      <c r="R6" s="119" t="s">
        <v>86</v>
      </c>
      <c r="S6" s="120">
        <v>1.89</v>
      </c>
      <c r="T6" s="109">
        <v>112</v>
      </c>
      <c r="U6" s="120">
        <v>0.02</v>
      </c>
      <c r="V6" s="121">
        <v>1.29</v>
      </c>
      <c r="W6" s="122">
        <v>2.5099999999999998</v>
      </c>
      <c r="X6" s="122">
        <v>6.29</v>
      </c>
    </row>
    <row r="7" spans="1:24" ht="13.8" x14ac:dyDescent="0.25">
      <c r="A7" s="106"/>
      <c r="B7" s="107"/>
      <c r="C7" s="107"/>
      <c r="D7" s="108"/>
      <c r="E7" s="123" t="s">
        <v>87</v>
      </c>
      <c r="F7" s="124" t="s">
        <v>87</v>
      </c>
      <c r="G7" s="123" t="s">
        <v>87</v>
      </c>
      <c r="H7" s="123" t="s">
        <v>87</v>
      </c>
      <c r="I7" s="125" t="s">
        <v>87</v>
      </c>
      <c r="J7" s="125" t="s">
        <v>87</v>
      </c>
      <c r="K7" s="113"/>
      <c r="L7" s="114" t="s">
        <v>88</v>
      </c>
      <c r="M7" s="126">
        <v>45</v>
      </c>
      <c r="N7" s="127" t="s">
        <v>89</v>
      </c>
      <c r="O7" s="128"/>
      <c r="P7" s="117"/>
      <c r="Q7" s="118"/>
      <c r="R7" s="129"/>
      <c r="S7" s="120">
        <v>0.77</v>
      </c>
      <c r="T7" s="109">
        <v>112</v>
      </c>
      <c r="U7" s="120">
        <v>0.01</v>
      </c>
      <c r="V7" s="121">
        <v>0.53</v>
      </c>
      <c r="W7" s="122">
        <v>1.03</v>
      </c>
      <c r="X7" s="122">
        <v>2.57</v>
      </c>
    </row>
    <row r="8" spans="1:24" x14ac:dyDescent="0.25">
      <c r="A8" s="130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  <c r="V8" s="131"/>
      <c r="W8" s="131"/>
      <c r="X8" s="131"/>
    </row>
    <row r="9" spans="1:24" ht="13.8" x14ac:dyDescent="0.25">
      <c r="A9" s="132" t="s">
        <v>90</v>
      </c>
      <c r="B9" s="100" t="s">
        <v>91</v>
      </c>
      <c r="C9" s="100" t="s">
        <v>92</v>
      </c>
      <c r="D9" s="100" t="s">
        <v>93</v>
      </c>
      <c r="E9" s="104" t="s">
        <v>94</v>
      </c>
      <c r="F9" s="133"/>
      <c r="G9" s="133"/>
      <c r="H9" s="133"/>
      <c r="I9" s="133"/>
      <c r="J9" s="105"/>
      <c r="K9" s="104" t="s">
        <v>95</v>
      </c>
      <c r="L9" s="133"/>
      <c r="M9" s="133"/>
      <c r="N9" s="133"/>
      <c r="O9" s="133"/>
      <c r="P9" s="105"/>
      <c r="Q9" s="100" t="s">
        <v>96</v>
      </c>
      <c r="R9" s="100" t="s">
        <v>97</v>
      </c>
      <c r="S9" s="134" t="s">
        <v>98</v>
      </c>
      <c r="T9" s="135"/>
      <c r="U9" s="135"/>
      <c r="V9" s="135"/>
      <c r="W9" s="135"/>
      <c r="X9" s="136"/>
    </row>
    <row r="10" spans="1:24" ht="27.6" x14ac:dyDescent="0.25">
      <c r="A10" s="137"/>
      <c r="B10" s="100" t="s">
        <v>99</v>
      </c>
      <c r="C10" s="100" t="s">
        <v>100</v>
      </c>
      <c r="D10" s="100" t="s">
        <v>101</v>
      </c>
      <c r="E10" s="138" t="s">
        <v>102</v>
      </c>
      <c r="F10" s="101" t="s">
        <v>75</v>
      </c>
      <c r="G10" s="139" t="s">
        <v>103</v>
      </c>
      <c r="H10" s="100" t="s">
        <v>77</v>
      </c>
      <c r="I10" s="102" t="s">
        <v>78</v>
      </c>
      <c r="J10" s="102" t="s">
        <v>79</v>
      </c>
      <c r="K10" s="138" t="s">
        <v>102</v>
      </c>
      <c r="L10" s="100" t="s">
        <v>75</v>
      </c>
      <c r="M10" s="139" t="s">
        <v>103</v>
      </c>
      <c r="N10" s="100" t="s">
        <v>77</v>
      </c>
      <c r="O10" s="100" t="s">
        <v>78</v>
      </c>
      <c r="P10" s="100" t="s">
        <v>79</v>
      </c>
      <c r="Q10" s="100" t="s">
        <v>104</v>
      </c>
      <c r="R10" s="100" t="s">
        <v>104</v>
      </c>
      <c r="S10" s="138" t="s">
        <v>102</v>
      </c>
      <c r="T10" s="100" t="s">
        <v>75</v>
      </c>
      <c r="U10" s="139" t="s">
        <v>103</v>
      </c>
      <c r="V10" s="101" t="s">
        <v>77</v>
      </c>
      <c r="W10" s="102" t="s">
        <v>78</v>
      </c>
      <c r="X10" s="102" t="s">
        <v>79</v>
      </c>
    </row>
    <row r="11" spans="1:24" ht="27.6" x14ac:dyDescent="0.25">
      <c r="A11" s="140"/>
      <c r="B11" s="100" t="s">
        <v>105</v>
      </c>
      <c r="C11" s="100" t="s">
        <v>106</v>
      </c>
      <c r="D11" s="100" t="s">
        <v>107</v>
      </c>
      <c r="E11" s="141" t="s">
        <v>87</v>
      </c>
      <c r="F11" s="142" t="s">
        <v>87</v>
      </c>
      <c r="G11" s="141" t="s">
        <v>87</v>
      </c>
      <c r="H11" s="141" t="s">
        <v>87</v>
      </c>
      <c r="I11" s="143" t="s">
        <v>87</v>
      </c>
      <c r="J11" s="143" t="s">
        <v>87</v>
      </c>
      <c r="K11" s="142" t="s">
        <v>108</v>
      </c>
      <c r="L11" s="141" t="s">
        <v>108</v>
      </c>
      <c r="M11" s="141" t="s">
        <v>108</v>
      </c>
      <c r="N11" s="141" t="s">
        <v>108</v>
      </c>
      <c r="O11" s="141" t="s">
        <v>108</v>
      </c>
      <c r="P11" s="141" t="s">
        <v>108</v>
      </c>
      <c r="Q11" s="141" t="s">
        <v>69</v>
      </c>
      <c r="R11" s="141" t="s">
        <v>109</v>
      </c>
      <c r="S11" s="100" t="s">
        <v>110</v>
      </c>
      <c r="T11" s="100" t="s">
        <v>111</v>
      </c>
      <c r="U11" s="100" t="s">
        <v>110</v>
      </c>
      <c r="V11" s="101" t="s">
        <v>110</v>
      </c>
      <c r="W11" s="102" t="s">
        <v>110</v>
      </c>
      <c r="X11" s="102" t="s">
        <v>110</v>
      </c>
    </row>
    <row r="12" spans="1:24" ht="13.8" x14ac:dyDescent="0.25">
      <c r="A12" s="109">
        <v>1</v>
      </c>
      <c r="B12" s="111">
        <v>6.8</v>
      </c>
      <c r="C12" s="109">
        <v>48211</v>
      </c>
      <c r="D12" s="109"/>
      <c r="E12" s="109">
        <v>4</v>
      </c>
      <c r="F12" s="110">
        <v>148</v>
      </c>
      <c r="G12" s="120">
        <v>0.17</v>
      </c>
      <c r="H12" s="144">
        <v>4.4999999999999998E-2</v>
      </c>
      <c r="I12" s="112">
        <v>34</v>
      </c>
      <c r="J12" s="112">
        <v>34</v>
      </c>
      <c r="K12" s="145" t="s">
        <v>112</v>
      </c>
      <c r="L12" s="114" t="s">
        <v>112</v>
      </c>
      <c r="M12" s="114" t="s">
        <v>112</v>
      </c>
      <c r="N12" s="114" t="s">
        <v>112</v>
      </c>
      <c r="O12" s="114" t="s">
        <v>112</v>
      </c>
      <c r="P12" s="114" t="s">
        <v>112</v>
      </c>
      <c r="Q12" s="114" t="s">
        <v>112</v>
      </c>
      <c r="R12" s="114" t="s">
        <v>112</v>
      </c>
      <c r="S12" s="114" t="s">
        <v>112</v>
      </c>
      <c r="T12" s="114" t="s">
        <v>112</v>
      </c>
      <c r="U12" s="114" t="s">
        <v>112</v>
      </c>
      <c r="V12" s="114" t="s">
        <v>112</v>
      </c>
      <c r="W12" s="146" t="s">
        <v>112</v>
      </c>
      <c r="X12" s="146" t="s">
        <v>112</v>
      </c>
    </row>
    <row r="13" spans="1:24" ht="13.8" x14ac:dyDescent="0.25">
      <c r="A13" s="109">
        <v>2</v>
      </c>
      <c r="B13" s="111">
        <v>7.1</v>
      </c>
      <c r="C13" s="109">
        <v>48211</v>
      </c>
      <c r="D13" s="109"/>
      <c r="E13" s="109">
        <v>4</v>
      </c>
      <c r="F13" s="110">
        <v>148</v>
      </c>
      <c r="G13" s="120">
        <v>0.17</v>
      </c>
      <c r="H13" s="144">
        <v>4.4999999999999998E-2</v>
      </c>
      <c r="I13" s="112">
        <v>34</v>
      </c>
      <c r="J13" s="112">
        <v>34</v>
      </c>
      <c r="K13" s="145" t="s">
        <v>112</v>
      </c>
      <c r="L13" s="114" t="s">
        <v>112</v>
      </c>
      <c r="M13" s="114" t="s">
        <v>112</v>
      </c>
      <c r="N13" s="114" t="s">
        <v>112</v>
      </c>
      <c r="O13" s="114" t="s">
        <v>112</v>
      </c>
      <c r="P13" s="114" t="s">
        <v>112</v>
      </c>
      <c r="Q13" s="114" t="s">
        <v>112</v>
      </c>
      <c r="R13" s="114" t="s">
        <v>112</v>
      </c>
      <c r="S13" s="114" t="s">
        <v>112</v>
      </c>
      <c r="T13" s="114" t="s">
        <v>112</v>
      </c>
      <c r="U13" s="114" t="s">
        <v>112</v>
      </c>
      <c r="V13" s="114" t="s">
        <v>112</v>
      </c>
      <c r="W13" s="146" t="s">
        <v>112</v>
      </c>
      <c r="X13" s="146" t="s">
        <v>112</v>
      </c>
    </row>
    <row r="14" spans="1:24" ht="13.8" x14ac:dyDescent="0.25">
      <c r="A14" s="109">
        <v>3</v>
      </c>
      <c r="B14" s="111">
        <v>6.3</v>
      </c>
      <c r="C14" s="109">
        <v>48211</v>
      </c>
      <c r="D14" s="109"/>
      <c r="E14" s="109">
        <v>4</v>
      </c>
      <c r="F14" s="110">
        <v>148</v>
      </c>
      <c r="G14" s="120">
        <v>0.17</v>
      </c>
      <c r="H14" s="144">
        <v>4.4999999999999998E-2</v>
      </c>
      <c r="I14" s="112">
        <v>34</v>
      </c>
      <c r="J14" s="112">
        <v>34</v>
      </c>
      <c r="K14" s="145" t="s">
        <v>112</v>
      </c>
      <c r="L14" s="114" t="s">
        <v>112</v>
      </c>
      <c r="M14" s="114" t="s">
        <v>112</v>
      </c>
      <c r="N14" s="114" t="s">
        <v>112</v>
      </c>
      <c r="O14" s="114" t="s">
        <v>112</v>
      </c>
      <c r="P14" s="114" t="s">
        <v>112</v>
      </c>
      <c r="Q14" s="114" t="s">
        <v>112</v>
      </c>
      <c r="R14" s="114" t="s">
        <v>112</v>
      </c>
      <c r="S14" s="114" t="s">
        <v>112</v>
      </c>
      <c r="T14" s="114" t="s">
        <v>112</v>
      </c>
      <c r="U14" s="114" t="s">
        <v>112</v>
      </c>
      <c r="V14" s="114" t="s">
        <v>112</v>
      </c>
      <c r="W14" s="146" t="s">
        <v>112</v>
      </c>
      <c r="X14" s="146" t="s">
        <v>112</v>
      </c>
    </row>
    <row r="15" spans="1:24" ht="13.8" x14ac:dyDescent="0.25">
      <c r="A15" s="109">
        <v>4</v>
      </c>
      <c r="B15" s="111">
        <v>7.1</v>
      </c>
      <c r="C15" s="109">
        <v>48211</v>
      </c>
      <c r="D15" s="109"/>
      <c r="E15" s="109">
        <v>4</v>
      </c>
      <c r="F15" s="110">
        <v>148</v>
      </c>
      <c r="G15" s="120">
        <v>0.17</v>
      </c>
      <c r="H15" s="144">
        <v>4.4999999999999998E-2</v>
      </c>
      <c r="I15" s="112">
        <v>34</v>
      </c>
      <c r="J15" s="112">
        <v>34</v>
      </c>
      <c r="K15" s="145" t="s">
        <v>112</v>
      </c>
      <c r="L15" s="114" t="s">
        <v>112</v>
      </c>
      <c r="M15" s="114" t="s">
        <v>112</v>
      </c>
      <c r="N15" s="114" t="s">
        <v>112</v>
      </c>
      <c r="O15" s="114" t="s">
        <v>112</v>
      </c>
      <c r="P15" s="114" t="s">
        <v>112</v>
      </c>
      <c r="Q15" s="114" t="s">
        <v>112</v>
      </c>
      <c r="R15" s="114" t="s">
        <v>112</v>
      </c>
      <c r="S15" s="114" t="s">
        <v>112</v>
      </c>
      <c r="T15" s="114" t="s">
        <v>112</v>
      </c>
      <c r="U15" s="114" t="s">
        <v>112</v>
      </c>
      <c r="V15" s="114" t="s">
        <v>112</v>
      </c>
      <c r="W15" s="146" t="s">
        <v>112</v>
      </c>
      <c r="X15" s="146" t="s">
        <v>112</v>
      </c>
    </row>
    <row r="16" spans="1:24" ht="13.8" x14ac:dyDescent="0.25">
      <c r="A16" s="109">
        <v>5</v>
      </c>
      <c r="B16" s="111">
        <v>6.6</v>
      </c>
      <c r="C16" s="109">
        <v>48211</v>
      </c>
      <c r="D16" s="109"/>
      <c r="E16" s="109">
        <v>4</v>
      </c>
      <c r="F16" s="110">
        <v>148</v>
      </c>
      <c r="G16" s="120">
        <v>0.17</v>
      </c>
      <c r="H16" s="144">
        <v>4.4999999999999998E-2</v>
      </c>
      <c r="I16" s="112">
        <v>34</v>
      </c>
      <c r="J16" s="112">
        <v>34</v>
      </c>
      <c r="K16" s="145" t="s">
        <v>112</v>
      </c>
      <c r="L16" s="114" t="s">
        <v>112</v>
      </c>
      <c r="M16" s="114" t="s">
        <v>112</v>
      </c>
      <c r="N16" s="114" t="s">
        <v>112</v>
      </c>
      <c r="O16" s="114" t="s">
        <v>112</v>
      </c>
      <c r="P16" s="114" t="s">
        <v>112</v>
      </c>
      <c r="Q16" s="114" t="s">
        <v>112</v>
      </c>
      <c r="R16" s="114" t="s">
        <v>112</v>
      </c>
      <c r="S16" s="114" t="s">
        <v>112</v>
      </c>
      <c r="T16" s="114" t="s">
        <v>112</v>
      </c>
      <c r="U16" s="114" t="s">
        <v>112</v>
      </c>
      <c r="V16" s="114" t="s">
        <v>112</v>
      </c>
      <c r="W16" s="146" t="s">
        <v>112</v>
      </c>
      <c r="X16" s="146" t="s">
        <v>112</v>
      </c>
    </row>
    <row r="17" spans="1:24" ht="13.8" x14ac:dyDescent="0.25">
      <c r="A17" s="109">
        <v>6</v>
      </c>
      <c r="B17" s="111">
        <v>6.7</v>
      </c>
      <c r="C17" s="109">
        <v>48211</v>
      </c>
      <c r="D17" s="109"/>
      <c r="E17" s="109">
        <v>4</v>
      </c>
      <c r="F17" s="110">
        <v>148</v>
      </c>
      <c r="G17" s="120">
        <v>0.17</v>
      </c>
      <c r="H17" s="144">
        <v>4.4999999999999998E-2</v>
      </c>
      <c r="I17" s="112">
        <v>34</v>
      </c>
      <c r="J17" s="112">
        <v>34</v>
      </c>
      <c r="K17" s="145" t="s">
        <v>112</v>
      </c>
      <c r="L17" s="114" t="s">
        <v>112</v>
      </c>
      <c r="M17" s="114" t="s">
        <v>112</v>
      </c>
      <c r="N17" s="114" t="s">
        <v>112</v>
      </c>
      <c r="O17" s="114" t="s">
        <v>112</v>
      </c>
      <c r="P17" s="114" t="s">
        <v>112</v>
      </c>
      <c r="Q17" s="114" t="s">
        <v>112</v>
      </c>
      <c r="R17" s="114" t="s">
        <v>112</v>
      </c>
      <c r="S17" s="114" t="s">
        <v>112</v>
      </c>
      <c r="T17" s="114" t="s">
        <v>112</v>
      </c>
      <c r="U17" s="114" t="s">
        <v>112</v>
      </c>
      <c r="V17" s="114" t="s">
        <v>112</v>
      </c>
      <c r="W17" s="146" t="s">
        <v>112</v>
      </c>
      <c r="X17" s="146" t="s">
        <v>112</v>
      </c>
    </row>
    <row r="18" spans="1:24" ht="13.8" x14ac:dyDescent="0.25">
      <c r="A18" s="109">
        <v>7</v>
      </c>
      <c r="B18" s="111">
        <v>6.5</v>
      </c>
      <c r="C18" s="109">
        <v>48211</v>
      </c>
      <c r="D18" s="109"/>
      <c r="E18" s="109">
        <v>4</v>
      </c>
      <c r="F18" s="110">
        <v>148</v>
      </c>
      <c r="G18" s="120">
        <v>0.17</v>
      </c>
      <c r="H18" s="144">
        <v>4.4999999999999998E-2</v>
      </c>
      <c r="I18" s="112">
        <v>34</v>
      </c>
      <c r="J18" s="112">
        <v>34</v>
      </c>
      <c r="K18" s="145" t="s">
        <v>112</v>
      </c>
      <c r="L18" s="114" t="s">
        <v>112</v>
      </c>
      <c r="M18" s="114" t="s">
        <v>112</v>
      </c>
      <c r="N18" s="114" t="s">
        <v>112</v>
      </c>
      <c r="O18" s="114" t="s">
        <v>112</v>
      </c>
      <c r="P18" s="114" t="s">
        <v>112</v>
      </c>
      <c r="Q18" s="114" t="s">
        <v>112</v>
      </c>
      <c r="R18" s="114" t="s">
        <v>112</v>
      </c>
      <c r="S18" s="114" t="s">
        <v>112</v>
      </c>
      <c r="T18" s="114" t="s">
        <v>112</v>
      </c>
      <c r="U18" s="114" t="s">
        <v>112</v>
      </c>
      <c r="V18" s="114" t="s">
        <v>112</v>
      </c>
      <c r="W18" s="146" t="s">
        <v>112</v>
      </c>
      <c r="X18" s="146" t="s">
        <v>112</v>
      </c>
    </row>
    <row r="19" spans="1:24" ht="13.8" x14ac:dyDescent="0.25">
      <c r="A19" s="109">
        <v>8</v>
      </c>
      <c r="B19" s="111">
        <v>6.6</v>
      </c>
      <c r="C19" s="109">
        <v>48211</v>
      </c>
      <c r="D19" s="109"/>
      <c r="E19" s="109">
        <v>4</v>
      </c>
      <c r="F19" s="110">
        <v>148</v>
      </c>
      <c r="G19" s="120">
        <v>0.17</v>
      </c>
      <c r="H19" s="144">
        <v>4.4999999999999998E-2</v>
      </c>
      <c r="I19" s="112">
        <v>34</v>
      </c>
      <c r="J19" s="112">
        <v>34</v>
      </c>
      <c r="K19" s="145" t="s">
        <v>112</v>
      </c>
      <c r="L19" s="114" t="s">
        <v>112</v>
      </c>
      <c r="M19" s="114" t="s">
        <v>112</v>
      </c>
      <c r="N19" s="114" t="s">
        <v>112</v>
      </c>
      <c r="O19" s="114" t="s">
        <v>112</v>
      </c>
      <c r="P19" s="114" t="s">
        <v>112</v>
      </c>
      <c r="Q19" s="114" t="s">
        <v>112</v>
      </c>
      <c r="R19" s="114" t="s">
        <v>112</v>
      </c>
      <c r="S19" s="114" t="s">
        <v>112</v>
      </c>
      <c r="T19" s="114" t="s">
        <v>112</v>
      </c>
      <c r="U19" s="114" t="s">
        <v>112</v>
      </c>
      <c r="V19" s="114" t="s">
        <v>112</v>
      </c>
      <c r="W19" s="146" t="s">
        <v>112</v>
      </c>
      <c r="X19" s="146" t="s">
        <v>112</v>
      </c>
    </row>
    <row r="20" spans="1:24" ht="13.8" x14ac:dyDescent="0.25">
      <c r="A20" s="109">
        <v>9</v>
      </c>
      <c r="B20" s="111">
        <v>7</v>
      </c>
      <c r="C20" s="109">
        <v>48211</v>
      </c>
      <c r="D20" s="109"/>
      <c r="E20" s="109">
        <v>4</v>
      </c>
      <c r="F20" s="110">
        <v>148</v>
      </c>
      <c r="G20" s="120">
        <v>0.17</v>
      </c>
      <c r="H20" s="144">
        <v>4.4999999999999998E-2</v>
      </c>
      <c r="I20" s="112">
        <v>34</v>
      </c>
      <c r="J20" s="112">
        <v>34</v>
      </c>
      <c r="K20" s="145" t="s">
        <v>112</v>
      </c>
      <c r="L20" s="114" t="s">
        <v>112</v>
      </c>
      <c r="M20" s="114" t="s">
        <v>112</v>
      </c>
      <c r="N20" s="114" t="s">
        <v>112</v>
      </c>
      <c r="O20" s="114" t="s">
        <v>112</v>
      </c>
      <c r="P20" s="114" t="s">
        <v>112</v>
      </c>
      <c r="Q20" s="114" t="s">
        <v>112</v>
      </c>
      <c r="R20" s="114" t="s">
        <v>112</v>
      </c>
      <c r="S20" s="114" t="s">
        <v>112</v>
      </c>
      <c r="T20" s="114" t="s">
        <v>112</v>
      </c>
      <c r="U20" s="114" t="s">
        <v>112</v>
      </c>
      <c r="V20" s="114" t="s">
        <v>112</v>
      </c>
      <c r="W20" s="146" t="s">
        <v>112</v>
      </c>
      <c r="X20" s="146" t="s">
        <v>112</v>
      </c>
    </row>
    <row r="21" spans="1:24" ht="13.8" x14ac:dyDescent="0.25">
      <c r="A21" s="109">
        <v>10</v>
      </c>
      <c r="B21" s="111">
        <v>7.2</v>
      </c>
      <c r="C21" s="109">
        <v>48211</v>
      </c>
      <c r="D21" s="109"/>
      <c r="E21" s="109">
        <v>4</v>
      </c>
      <c r="F21" s="110">
        <v>148</v>
      </c>
      <c r="G21" s="120">
        <v>0.17</v>
      </c>
      <c r="H21" s="144">
        <v>4.4999999999999998E-2</v>
      </c>
      <c r="I21" s="112">
        <v>34</v>
      </c>
      <c r="J21" s="112">
        <v>34</v>
      </c>
      <c r="K21" s="145" t="s">
        <v>112</v>
      </c>
      <c r="L21" s="114" t="s">
        <v>112</v>
      </c>
      <c r="M21" s="114" t="s">
        <v>112</v>
      </c>
      <c r="N21" s="114" t="s">
        <v>112</v>
      </c>
      <c r="O21" s="114" t="s">
        <v>112</v>
      </c>
      <c r="P21" s="114" t="s">
        <v>112</v>
      </c>
      <c r="Q21" s="114" t="s">
        <v>112</v>
      </c>
      <c r="R21" s="114" t="s">
        <v>112</v>
      </c>
      <c r="S21" s="114" t="s">
        <v>112</v>
      </c>
      <c r="T21" s="114" t="s">
        <v>112</v>
      </c>
      <c r="U21" s="114" t="s">
        <v>112</v>
      </c>
      <c r="V21" s="114" t="s">
        <v>112</v>
      </c>
      <c r="W21" s="146" t="s">
        <v>112</v>
      </c>
      <c r="X21" s="146" t="s">
        <v>112</v>
      </c>
    </row>
    <row r="22" spans="1:24" ht="13.8" x14ac:dyDescent="0.25">
      <c r="A22" s="109">
        <v>11</v>
      </c>
      <c r="B22" s="111">
        <v>7.1</v>
      </c>
      <c r="C22" s="109">
        <v>48211</v>
      </c>
      <c r="D22" s="109"/>
      <c r="E22" s="109">
        <v>4</v>
      </c>
      <c r="F22" s="110">
        <v>148</v>
      </c>
      <c r="G22" s="120">
        <v>0.17</v>
      </c>
      <c r="H22" s="144">
        <v>4.4999999999999998E-2</v>
      </c>
      <c r="I22" s="112">
        <v>34</v>
      </c>
      <c r="J22" s="112">
        <v>34</v>
      </c>
      <c r="K22" s="145" t="s">
        <v>112</v>
      </c>
      <c r="L22" s="114" t="s">
        <v>112</v>
      </c>
      <c r="M22" s="114" t="s">
        <v>112</v>
      </c>
      <c r="N22" s="114" t="s">
        <v>112</v>
      </c>
      <c r="O22" s="114" t="s">
        <v>112</v>
      </c>
      <c r="P22" s="114" t="s">
        <v>112</v>
      </c>
      <c r="Q22" s="114" t="s">
        <v>112</v>
      </c>
      <c r="R22" s="114" t="s">
        <v>112</v>
      </c>
      <c r="S22" s="114" t="s">
        <v>112</v>
      </c>
      <c r="T22" s="114" t="s">
        <v>112</v>
      </c>
      <c r="U22" s="114" t="s">
        <v>112</v>
      </c>
      <c r="V22" s="114" t="s">
        <v>112</v>
      </c>
      <c r="W22" s="146" t="s">
        <v>112</v>
      </c>
      <c r="X22" s="146" t="s">
        <v>112</v>
      </c>
    </row>
    <row r="23" spans="1:24" ht="13.8" x14ac:dyDescent="0.25">
      <c r="A23" s="109">
        <v>12</v>
      </c>
      <c r="B23" s="111">
        <v>6.6</v>
      </c>
      <c r="C23" s="109">
        <v>48211</v>
      </c>
      <c r="D23" s="109"/>
      <c r="E23" s="109">
        <v>4</v>
      </c>
      <c r="F23" s="110">
        <v>148</v>
      </c>
      <c r="G23" s="120">
        <v>0.17</v>
      </c>
      <c r="H23" s="144">
        <v>4.4999999999999998E-2</v>
      </c>
      <c r="I23" s="112">
        <v>34</v>
      </c>
      <c r="J23" s="112">
        <v>34</v>
      </c>
      <c r="K23" s="145" t="s">
        <v>112</v>
      </c>
      <c r="L23" s="114" t="s">
        <v>112</v>
      </c>
      <c r="M23" s="114" t="s">
        <v>112</v>
      </c>
      <c r="N23" s="114" t="s">
        <v>112</v>
      </c>
      <c r="O23" s="114" t="s">
        <v>112</v>
      </c>
      <c r="P23" s="114" t="s">
        <v>112</v>
      </c>
      <c r="Q23" s="114" t="s">
        <v>112</v>
      </c>
      <c r="R23" s="114" t="s">
        <v>112</v>
      </c>
      <c r="S23" s="114" t="s">
        <v>112</v>
      </c>
      <c r="T23" s="114" t="s">
        <v>112</v>
      </c>
      <c r="U23" s="114" t="s">
        <v>112</v>
      </c>
      <c r="V23" s="114" t="s">
        <v>112</v>
      </c>
      <c r="W23" s="146" t="s">
        <v>112</v>
      </c>
      <c r="X23" s="146" t="s">
        <v>112</v>
      </c>
    </row>
    <row r="24" spans="1:24" ht="13.8" x14ac:dyDescent="0.25">
      <c r="A24" s="109">
        <v>13</v>
      </c>
      <c r="B24" s="111">
        <v>6.8</v>
      </c>
      <c r="C24" s="109">
        <v>48211</v>
      </c>
      <c r="D24" s="109"/>
      <c r="E24" s="109">
        <v>4</v>
      </c>
      <c r="F24" s="110">
        <v>148</v>
      </c>
      <c r="G24" s="120">
        <v>0.17</v>
      </c>
      <c r="H24" s="144">
        <v>4.4999999999999998E-2</v>
      </c>
      <c r="I24" s="112">
        <v>34</v>
      </c>
      <c r="J24" s="112">
        <v>34</v>
      </c>
      <c r="K24" s="145" t="s">
        <v>112</v>
      </c>
      <c r="L24" s="114" t="s">
        <v>112</v>
      </c>
      <c r="M24" s="114" t="s">
        <v>112</v>
      </c>
      <c r="N24" s="114" t="s">
        <v>112</v>
      </c>
      <c r="O24" s="114" t="s">
        <v>112</v>
      </c>
      <c r="P24" s="114" t="s">
        <v>112</v>
      </c>
      <c r="Q24" s="114" t="s">
        <v>112</v>
      </c>
      <c r="R24" s="114" t="s">
        <v>112</v>
      </c>
      <c r="S24" s="114" t="s">
        <v>112</v>
      </c>
      <c r="T24" s="114" t="s">
        <v>112</v>
      </c>
      <c r="U24" s="114" t="s">
        <v>112</v>
      </c>
      <c r="V24" s="114" t="s">
        <v>112</v>
      </c>
      <c r="W24" s="146" t="s">
        <v>112</v>
      </c>
      <c r="X24" s="146" t="s">
        <v>112</v>
      </c>
    </row>
    <row r="25" spans="1:24" ht="13.8" x14ac:dyDescent="0.25">
      <c r="A25" s="109">
        <v>14</v>
      </c>
      <c r="B25" s="111">
        <v>6.9</v>
      </c>
      <c r="C25" s="109">
        <v>48211</v>
      </c>
      <c r="D25" s="109"/>
      <c r="E25" s="109">
        <v>4</v>
      </c>
      <c r="F25" s="110">
        <v>148</v>
      </c>
      <c r="G25" s="120">
        <v>0.17</v>
      </c>
      <c r="H25" s="144">
        <v>4.4999999999999998E-2</v>
      </c>
      <c r="I25" s="112">
        <v>34</v>
      </c>
      <c r="J25" s="112">
        <v>34</v>
      </c>
      <c r="K25" s="145" t="s">
        <v>112</v>
      </c>
      <c r="L25" s="114" t="s">
        <v>112</v>
      </c>
      <c r="M25" s="114" t="s">
        <v>112</v>
      </c>
      <c r="N25" s="114" t="s">
        <v>112</v>
      </c>
      <c r="O25" s="114" t="s">
        <v>112</v>
      </c>
      <c r="P25" s="114" t="s">
        <v>112</v>
      </c>
      <c r="Q25" s="114" t="s">
        <v>112</v>
      </c>
      <c r="R25" s="114" t="s">
        <v>112</v>
      </c>
      <c r="S25" s="114" t="s">
        <v>112</v>
      </c>
      <c r="T25" s="114" t="s">
        <v>112</v>
      </c>
      <c r="U25" s="114" t="s">
        <v>112</v>
      </c>
      <c r="V25" s="114" t="s">
        <v>112</v>
      </c>
      <c r="W25" s="146" t="s">
        <v>112</v>
      </c>
      <c r="X25" s="146" t="s">
        <v>112</v>
      </c>
    </row>
    <row r="26" spans="1:24" ht="13.8" x14ac:dyDescent="0.25">
      <c r="A26" s="109">
        <v>15</v>
      </c>
      <c r="B26" s="111">
        <v>7</v>
      </c>
      <c r="C26" s="109">
        <v>48211</v>
      </c>
      <c r="D26" s="109"/>
      <c r="E26" s="109">
        <v>4</v>
      </c>
      <c r="F26" s="110">
        <v>148</v>
      </c>
      <c r="G26" s="120">
        <v>0.17</v>
      </c>
      <c r="H26" s="144">
        <v>4.4999999999999998E-2</v>
      </c>
      <c r="I26" s="112">
        <v>34</v>
      </c>
      <c r="J26" s="112">
        <v>34</v>
      </c>
      <c r="K26" s="145" t="s">
        <v>112</v>
      </c>
      <c r="L26" s="114" t="s">
        <v>112</v>
      </c>
      <c r="M26" s="114" t="s">
        <v>112</v>
      </c>
      <c r="N26" s="114" t="s">
        <v>112</v>
      </c>
      <c r="O26" s="114" t="s">
        <v>112</v>
      </c>
      <c r="P26" s="114" t="s">
        <v>112</v>
      </c>
      <c r="Q26" s="114" t="s">
        <v>112</v>
      </c>
      <c r="R26" s="114" t="s">
        <v>112</v>
      </c>
      <c r="S26" s="114" t="s">
        <v>112</v>
      </c>
      <c r="T26" s="114" t="s">
        <v>112</v>
      </c>
      <c r="U26" s="114" t="s">
        <v>112</v>
      </c>
      <c r="V26" s="114" t="s">
        <v>112</v>
      </c>
      <c r="W26" s="146" t="s">
        <v>112</v>
      </c>
      <c r="X26" s="146" t="s">
        <v>112</v>
      </c>
    </row>
    <row r="27" spans="1:24" ht="13.8" x14ac:dyDescent="0.25">
      <c r="A27" s="109">
        <v>16</v>
      </c>
      <c r="B27" s="111">
        <v>6.9</v>
      </c>
      <c r="C27" s="109">
        <v>48211</v>
      </c>
      <c r="D27" s="109"/>
      <c r="E27" s="109">
        <v>4</v>
      </c>
      <c r="F27" s="110">
        <v>148</v>
      </c>
      <c r="G27" s="120">
        <v>0.17</v>
      </c>
      <c r="H27" s="144">
        <v>4.4999999999999998E-2</v>
      </c>
      <c r="I27" s="112">
        <v>34</v>
      </c>
      <c r="J27" s="112">
        <v>34</v>
      </c>
      <c r="K27" s="145" t="s">
        <v>112</v>
      </c>
      <c r="L27" s="114" t="s">
        <v>112</v>
      </c>
      <c r="M27" s="114" t="s">
        <v>112</v>
      </c>
      <c r="N27" s="114" t="s">
        <v>112</v>
      </c>
      <c r="O27" s="114" t="s">
        <v>112</v>
      </c>
      <c r="P27" s="114" t="s">
        <v>112</v>
      </c>
      <c r="Q27" s="114" t="s">
        <v>112</v>
      </c>
      <c r="R27" s="114" t="s">
        <v>112</v>
      </c>
      <c r="S27" s="114" t="s">
        <v>112</v>
      </c>
      <c r="T27" s="114" t="s">
        <v>112</v>
      </c>
      <c r="U27" s="114" t="s">
        <v>112</v>
      </c>
      <c r="V27" s="114" t="s">
        <v>112</v>
      </c>
      <c r="W27" s="146" t="s">
        <v>112</v>
      </c>
      <c r="X27" s="146" t="s">
        <v>112</v>
      </c>
    </row>
    <row r="28" spans="1:24" ht="27.6" x14ac:dyDescent="0.25">
      <c r="A28" s="155">
        <v>17</v>
      </c>
      <c r="B28" s="156">
        <v>7.1</v>
      </c>
      <c r="C28" s="155">
        <v>48253</v>
      </c>
      <c r="D28" s="155">
        <v>42</v>
      </c>
      <c r="E28" s="155">
        <v>4</v>
      </c>
      <c r="F28" s="155">
        <v>148</v>
      </c>
      <c r="G28" s="157">
        <v>0.17</v>
      </c>
      <c r="H28" s="158">
        <v>4.4999999999999998E-2</v>
      </c>
      <c r="I28" s="155">
        <v>34</v>
      </c>
      <c r="J28" s="155">
        <v>34</v>
      </c>
      <c r="K28" s="157">
        <f>D28*E28/1000</f>
        <v>0.16800000000000001</v>
      </c>
      <c r="L28" s="157">
        <f>D28*F28/1000</f>
        <v>6.2160000000000002</v>
      </c>
      <c r="M28" s="157">
        <f>D28*G28/1000</f>
        <v>7.1400000000000005E-3</v>
      </c>
      <c r="N28" s="161">
        <f>D28*H28/1000</f>
        <v>1.89E-3</v>
      </c>
      <c r="O28" s="157">
        <f>D28*I28/1000</f>
        <v>1.4279999999999999</v>
      </c>
      <c r="P28" s="157">
        <f>D28*J28/1000</f>
        <v>1.4279999999999999</v>
      </c>
      <c r="Q28" s="155">
        <f>'enero 2020'!$G$53</f>
        <v>1.8800000000000003</v>
      </c>
      <c r="R28" s="160" t="s">
        <v>113</v>
      </c>
      <c r="S28" s="158">
        <f>K28/Q28</f>
        <v>8.9361702127659565E-2</v>
      </c>
      <c r="T28" s="156">
        <f>L28/Q28</f>
        <v>3.3063829787234038</v>
      </c>
      <c r="U28" s="161">
        <f>M28/Q28</f>
        <v>3.7978723404255314E-3</v>
      </c>
      <c r="V28" s="158">
        <f>N28/Q28</f>
        <v>1.00531914893617E-3</v>
      </c>
      <c r="W28" s="158">
        <f>O28/Q28</f>
        <v>0.7595744680851062</v>
      </c>
      <c r="X28" s="158">
        <f>P28/Q28</f>
        <v>0.7595744680851062</v>
      </c>
    </row>
    <row r="29" spans="1:24" ht="27.6" x14ac:dyDescent="0.25">
      <c r="A29" s="155">
        <v>18</v>
      </c>
      <c r="B29" s="156">
        <v>6.7</v>
      </c>
      <c r="C29" s="155">
        <v>48297</v>
      </c>
      <c r="D29" s="155">
        <v>44</v>
      </c>
      <c r="E29" s="155">
        <v>4</v>
      </c>
      <c r="F29" s="155">
        <v>148</v>
      </c>
      <c r="G29" s="157">
        <v>0.17</v>
      </c>
      <c r="H29" s="158">
        <v>4.4999999999999998E-2</v>
      </c>
      <c r="I29" s="155">
        <v>34</v>
      </c>
      <c r="J29" s="155">
        <v>34</v>
      </c>
      <c r="K29" s="157">
        <f t="shared" ref="K29:K40" si="0">D29*E29/1000</f>
        <v>0.17599999999999999</v>
      </c>
      <c r="L29" s="157">
        <f t="shared" ref="L29:L32" si="1">D29*F29/1000</f>
        <v>6.5119999999999996</v>
      </c>
      <c r="M29" s="157">
        <f t="shared" ref="M29:M32" si="2">D29*G29/1000</f>
        <v>7.4800000000000005E-3</v>
      </c>
      <c r="N29" s="161">
        <f t="shared" ref="N29:N32" si="3">D29*H29/1000</f>
        <v>1.98E-3</v>
      </c>
      <c r="O29" s="157">
        <f t="shared" ref="O29:O32" si="4">D29*I29/1000</f>
        <v>1.496</v>
      </c>
      <c r="P29" s="157">
        <f t="shared" ref="P29:P32" si="5">D29*J29/1000</f>
        <v>1.496</v>
      </c>
      <c r="Q29" s="155">
        <f>'enero 2020'!$G$53</f>
        <v>1.8800000000000003</v>
      </c>
      <c r="R29" s="160" t="s">
        <v>113</v>
      </c>
      <c r="S29" s="158">
        <f t="shared" ref="S29:S32" si="6">K29/Q29</f>
        <v>9.3617021276595727E-2</v>
      </c>
      <c r="T29" s="156">
        <f t="shared" ref="T29:T32" si="7">L29/Q29</f>
        <v>3.4638297872340416</v>
      </c>
      <c r="U29" s="161">
        <f t="shared" ref="U29:U32" si="8">M29/Q29</f>
        <v>3.9787234042553184E-3</v>
      </c>
      <c r="V29" s="158">
        <f t="shared" ref="V29:V32" si="9">N29/Q29</f>
        <v>1.053191489361702E-3</v>
      </c>
      <c r="W29" s="158">
        <f t="shared" ref="W29:W32" si="10">O29/Q29</f>
        <v>0.79574468085106365</v>
      </c>
      <c r="X29" s="158">
        <f t="shared" ref="X29:X32" si="11">P29/Q29</f>
        <v>0.79574468085106365</v>
      </c>
    </row>
    <row r="30" spans="1:24" ht="27.6" x14ac:dyDescent="0.25">
      <c r="A30" s="155">
        <v>19</v>
      </c>
      <c r="B30" s="156">
        <v>6.7</v>
      </c>
      <c r="C30" s="155">
        <v>48340</v>
      </c>
      <c r="D30" s="155">
        <v>43</v>
      </c>
      <c r="E30" s="155">
        <v>4</v>
      </c>
      <c r="F30" s="155">
        <v>148</v>
      </c>
      <c r="G30" s="157">
        <v>0.17</v>
      </c>
      <c r="H30" s="158">
        <v>4.4999999999999998E-2</v>
      </c>
      <c r="I30" s="155">
        <v>34</v>
      </c>
      <c r="J30" s="155">
        <v>34</v>
      </c>
      <c r="K30" s="157">
        <f t="shared" si="0"/>
        <v>0.17199999999999999</v>
      </c>
      <c r="L30" s="157">
        <f t="shared" si="1"/>
        <v>6.3639999999999999</v>
      </c>
      <c r="M30" s="157">
        <f t="shared" si="2"/>
        <v>7.3100000000000005E-3</v>
      </c>
      <c r="N30" s="161">
        <f t="shared" si="3"/>
        <v>1.9349999999999999E-3</v>
      </c>
      <c r="O30" s="157">
        <f t="shared" si="4"/>
        <v>1.462</v>
      </c>
      <c r="P30" s="157">
        <f t="shared" si="5"/>
        <v>1.462</v>
      </c>
      <c r="Q30" s="155">
        <f>'enero 2020'!$G$53</f>
        <v>1.8800000000000003</v>
      </c>
      <c r="R30" s="160" t="s">
        <v>113</v>
      </c>
      <c r="S30" s="158">
        <f t="shared" si="6"/>
        <v>9.1489361702127639E-2</v>
      </c>
      <c r="T30" s="156">
        <f t="shared" si="7"/>
        <v>3.3851063829787229</v>
      </c>
      <c r="U30" s="161">
        <f t="shared" si="8"/>
        <v>3.8882978723404249E-3</v>
      </c>
      <c r="V30" s="158">
        <f t="shared" si="9"/>
        <v>1.029255319148936E-3</v>
      </c>
      <c r="W30" s="158">
        <f t="shared" si="10"/>
        <v>0.77765957446808498</v>
      </c>
      <c r="X30" s="158">
        <f t="shared" si="11"/>
        <v>0.77765957446808498</v>
      </c>
    </row>
    <row r="31" spans="1:24" ht="27.6" x14ac:dyDescent="0.25">
      <c r="A31" s="155">
        <v>20</v>
      </c>
      <c r="B31" s="156">
        <v>6.5</v>
      </c>
      <c r="C31" s="155">
        <v>48385</v>
      </c>
      <c r="D31" s="155">
        <v>45</v>
      </c>
      <c r="E31" s="155">
        <v>4</v>
      </c>
      <c r="F31" s="155">
        <v>148</v>
      </c>
      <c r="G31" s="157">
        <v>0.17</v>
      </c>
      <c r="H31" s="158">
        <v>4.4999999999999998E-2</v>
      </c>
      <c r="I31" s="155">
        <v>34</v>
      </c>
      <c r="J31" s="155">
        <v>34</v>
      </c>
      <c r="K31" s="157">
        <f t="shared" si="0"/>
        <v>0.18</v>
      </c>
      <c r="L31" s="157">
        <f t="shared" si="1"/>
        <v>6.66</v>
      </c>
      <c r="M31" s="157">
        <f t="shared" si="2"/>
        <v>7.6500000000000005E-3</v>
      </c>
      <c r="N31" s="161">
        <f t="shared" si="3"/>
        <v>2.0249999999999999E-3</v>
      </c>
      <c r="O31" s="157">
        <f t="shared" si="4"/>
        <v>1.53</v>
      </c>
      <c r="P31" s="157">
        <f t="shared" si="5"/>
        <v>1.53</v>
      </c>
      <c r="Q31" s="155">
        <f>'enero 2020'!$G$53</f>
        <v>1.8800000000000003</v>
      </c>
      <c r="R31" s="160" t="s">
        <v>113</v>
      </c>
      <c r="S31" s="158">
        <f t="shared" si="6"/>
        <v>9.5744680851063815E-2</v>
      </c>
      <c r="T31" s="156">
        <f t="shared" si="7"/>
        <v>3.5425531914893611</v>
      </c>
      <c r="U31" s="161">
        <f t="shared" si="8"/>
        <v>4.0691489361702124E-3</v>
      </c>
      <c r="V31" s="158">
        <f t="shared" si="9"/>
        <v>1.0771276595744677E-3</v>
      </c>
      <c r="W31" s="158">
        <f t="shared" si="10"/>
        <v>0.81382978723404242</v>
      </c>
      <c r="X31" s="158">
        <f t="shared" si="11"/>
        <v>0.81382978723404242</v>
      </c>
    </row>
    <row r="32" spans="1:24" ht="27.6" x14ac:dyDescent="0.25">
      <c r="A32" s="155">
        <v>21</v>
      </c>
      <c r="B32" s="156">
        <v>6.9</v>
      </c>
      <c r="C32" s="155">
        <v>48429</v>
      </c>
      <c r="D32" s="155">
        <v>44</v>
      </c>
      <c r="E32" s="155">
        <v>4</v>
      </c>
      <c r="F32" s="155">
        <v>148</v>
      </c>
      <c r="G32" s="157">
        <v>0.17</v>
      </c>
      <c r="H32" s="158">
        <v>4.4999999999999998E-2</v>
      </c>
      <c r="I32" s="155">
        <v>34</v>
      </c>
      <c r="J32" s="155">
        <v>34</v>
      </c>
      <c r="K32" s="157">
        <f t="shared" si="0"/>
        <v>0.17599999999999999</v>
      </c>
      <c r="L32" s="157">
        <f t="shared" si="1"/>
        <v>6.5119999999999996</v>
      </c>
      <c r="M32" s="157">
        <f t="shared" si="2"/>
        <v>7.4800000000000005E-3</v>
      </c>
      <c r="N32" s="161">
        <f t="shared" si="3"/>
        <v>1.98E-3</v>
      </c>
      <c r="O32" s="157">
        <f t="shared" si="4"/>
        <v>1.496</v>
      </c>
      <c r="P32" s="157">
        <f t="shared" si="5"/>
        <v>1.496</v>
      </c>
      <c r="Q32" s="155">
        <f>'enero 2020'!$G$53</f>
        <v>1.8800000000000003</v>
      </c>
      <c r="R32" s="160" t="s">
        <v>113</v>
      </c>
      <c r="S32" s="158">
        <f t="shared" si="6"/>
        <v>9.3617021276595727E-2</v>
      </c>
      <c r="T32" s="156">
        <f t="shared" si="7"/>
        <v>3.4638297872340416</v>
      </c>
      <c r="U32" s="161">
        <f t="shared" si="8"/>
        <v>3.9787234042553184E-3</v>
      </c>
      <c r="V32" s="158">
        <f t="shared" si="9"/>
        <v>1.053191489361702E-3</v>
      </c>
      <c r="W32" s="158">
        <f t="shared" si="10"/>
        <v>0.79574468085106365</v>
      </c>
      <c r="X32" s="158">
        <f t="shared" si="11"/>
        <v>0.79574468085106365</v>
      </c>
    </row>
    <row r="33" spans="1:24" ht="13.8" x14ac:dyDescent="0.25">
      <c r="A33" s="155">
        <v>22</v>
      </c>
      <c r="B33" s="156">
        <v>6.5</v>
      </c>
      <c r="C33" s="155">
        <v>48429</v>
      </c>
      <c r="D33" s="155"/>
      <c r="E33" s="155">
        <v>4</v>
      </c>
      <c r="F33" s="155">
        <v>148</v>
      </c>
      <c r="G33" s="157">
        <v>0.17</v>
      </c>
      <c r="H33" s="158">
        <v>4.4999999999999998E-2</v>
      </c>
      <c r="I33" s="155">
        <v>34</v>
      </c>
      <c r="J33" s="155">
        <v>34</v>
      </c>
      <c r="K33" s="160"/>
      <c r="L33" s="160"/>
      <c r="M33" s="160"/>
      <c r="N33" s="160"/>
      <c r="O33" s="160"/>
      <c r="P33" s="160"/>
      <c r="Q33" s="155">
        <f>'enero 2020'!$G$53</f>
        <v>1.8800000000000003</v>
      </c>
      <c r="R33" s="160" t="s">
        <v>112</v>
      </c>
      <c r="S33" s="160" t="s">
        <v>112</v>
      </c>
      <c r="T33" s="160" t="s">
        <v>112</v>
      </c>
      <c r="U33" s="160" t="s">
        <v>112</v>
      </c>
      <c r="V33" s="160" t="s">
        <v>112</v>
      </c>
      <c r="W33" s="160" t="s">
        <v>112</v>
      </c>
      <c r="X33" s="160" t="s">
        <v>112</v>
      </c>
    </row>
    <row r="34" spans="1:24" ht="13.8" x14ac:dyDescent="0.25">
      <c r="A34" s="155">
        <v>23</v>
      </c>
      <c r="B34" s="156">
        <v>6.8</v>
      </c>
      <c r="C34" s="155">
        <v>48429</v>
      </c>
      <c r="D34" s="155"/>
      <c r="E34" s="155">
        <v>4</v>
      </c>
      <c r="F34" s="155">
        <v>148</v>
      </c>
      <c r="G34" s="157">
        <v>0.17</v>
      </c>
      <c r="H34" s="158">
        <v>4.4999999999999998E-2</v>
      </c>
      <c r="I34" s="155">
        <v>34</v>
      </c>
      <c r="J34" s="155">
        <v>34</v>
      </c>
      <c r="K34" s="160"/>
      <c r="L34" s="160"/>
      <c r="M34" s="160"/>
      <c r="N34" s="160"/>
      <c r="O34" s="160"/>
      <c r="P34" s="160"/>
      <c r="Q34" s="155">
        <f>'enero 2020'!$G$53</f>
        <v>1.8800000000000003</v>
      </c>
      <c r="R34" s="160" t="s">
        <v>112</v>
      </c>
      <c r="S34" s="160" t="s">
        <v>112</v>
      </c>
      <c r="T34" s="160" t="s">
        <v>112</v>
      </c>
      <c r="U34" s="160" t="s">
        <v>112</v>
      </c>
      <c r="V34" s="160" t="s">
        <v>112</v>
      </c>
      <c r="W34" s="160" t="s">
        <v>112</v>
      </c>
      <c r="X34" s="160" t="s">
        <v>112</v>
      </c>
    </row>
    <row r="35" spans="1:24" ht="27.6" x14ac:dyDescent="0.25">
      <c r="A35" s="155">
        <v>24</v>
      </c>
      <c r="B35" s="156">
        <v>6.8</v>
      </c>
      <c r="C35" s="155">
        <v>48474</v>
      </c>
      <c r="D35" s="155">
        <v>45</v>
      </c>
      <c r="E35" s="157">
        <v>1.46</v>
      </c>
      <c r="F35" s="155">
        <v>332</v>
      </c>
      <c r="G35" s="157">
        <v>0.1</v>
      </c>
      <c r="H35" s="158">
        <v>1.4E-2</v>
      </c>
      <c r="I35" s="155">
        <v>21</v>
      </c>
      <c r="J35" s="155">
        <v>22</v>
      </c>
      <c r="K35" s="157">
        <f t="shared" si="0"/>
        <v>6.5700000000000008E-2</v>
      </c>
      <c r="L35" s="157">
        <f>D35*F35/1000</f>
        <v>14.94</v>
      </c>
      <c r="M35" s="161">
        <f>D35*G35/1000</f>
        <v>4.4999999999999997E-3</v>
      </c>
      <c r="N35" s="161">
        <f>D35*H35/1000</f>
        <v>6.3000000000000003E-4</v>
      </c>
      <c r="O35" s="157">
        <f>D35*I35/1000</f>
        <v>0.94499999999999995</v>
      </c>
      <c r="P35" s="157">
        <f>D35*J35/1000</f>
        <v>0.99</v>
      </c>
      <c r="Q35" s="155">
        <f>'enero 2020'!$G$53</f>
        <v>1.8800000000000003</v>
      </c>
      <c r="R35" s="160" t="s">
        <v>113</v>
      </c>
      <c r="S35" s="158">
        <f>K35/Q35</f>
        <v>3.4946808510638298E-2</v>
      </c>
      <c r="T35" s="156">
        <f>L35/Q35</f>
        <v>7.946808510638296</v>
      </c>
      <c r="U35" s="161">
        <f>M35/Q35</f>
        <v>2.3936170212765953E-3</v>
      </c>
      <c r="V35" s="158">
        <f>N35/Q35</f>
        <v>3.3510638297872333E-4</v>
      </c>
      <c r="W35" s="158">
        <f>O35/Q35</f>
        <v>0.50265957446808496</v>
      </c>
      <c r="X35" s="158">
        <f>P35/Q35</f>
        <v>0.52659574468085102</v>
      </c>
    </row>
    <row r="36" spans="1:24" ht="27.6" x14ac:dyDescent="0.25">
      <c r="A36" s="155">
        <v>25</v>
      </c>
      <c r="B36" s="156">
        <v>6.6</v>
      </c>
      <c r="C36" s="155">
        <v>48518</v>
      </c>
      <c r="D36" s="155">
        <v>44</v>
      </c>
      <c r="E36" s="157">
        <v>1.46</v>
      </c>
      <c r="F36" s="155">
        <v>332</v>
      </c>
      <c r="G36" s="157">
        <v>0.1</v>
      </c>
      <c r="H36" s="158">
        <v>1.4E-2</v>
      </c>
      <c r="I36" s="155">
        <v>21</v>
      </c>
      <c r="J36" s="155">
        <v>22</v>
      </c>
      <c r="K36" s="157">
        <f t="shared" si="0"/>
        <v>6.4239999999999992E-2</v>
      </c>
      <c r="L36" s="157">
        <f t="shared" ref="L36:L39" si="12">D36*F36/1000</f>
        <v>14.608000000000001</v>
      </c>
      <c r="M36" s="161">
        <f t="shared" ref="M36:M39" si="13">D36*G36/1000</f>
        <v>4.4000000000000003E-3</v>
      </c>
      <c r="N36" s="161">
        <f t="shared" ref="N36:N39" si="14">D36*H36/1000</f>
        <v>6.1600000000000001E-4</v>
      </c>
      <c r="O36" s="157">
        <f t="shared" ref="O36:O39" si="15">D36*I36/1000</f>
        <v>0.92400000000000004</v>
      </c>
      <c r="P36" s="157">
        <f t="shared" ref="P36:P39" si="16">D36*J36/1000</f>
        <v>0.96799999999999997</v>
      </c>
      <c r="Q36" s="155">
        <f>'enero 2020'!$G$53</f>
        <v>1.8800000000000003</v>
      </c>
      <c r="R36" s="160" t="s">
        <v>113</v>
      </c>
      <c r="S36" s="158">
        <f t="shared" ref="S36:S39" si="17">K36/Q36</f>
        <v>3.4170212765957435E-2</v>
      </c>
      <c r="T36" s="156">
        <f t="shared" ref="T36:T39" si="18">L36/Q36</f>
        <v>7.7702127659574458</v>
      </c>
      <c r="U36" s="161">
        <f t="shared" ref="U36:U39" si="19">M36/Q36</f>
        <v>2.3404255319148934E-3</v>
      </c>
      <c r="V36" s="158">
        <f t="shared" ref="V36:V39" si="20">N36/Q36</f>
        <v>3.2765957446808503E-4</v>
      </c>
      <c r="W36" s="158">
        <f t="shared" ref="W36:W39" si="21">O36/Q36</f>
        <v>0.49148936170212759</v>
      </c>
      <c r="X36" s="158">
        <f t="shared" ref="X36:X39" si="22">P36/Q36</f>
        <v>0.51489361702127645</v>
      </c>
    </row>
    <row r="37" spans="1:24" ht="27.6" x14ac:dyDescent="0.25">
      <c r="A37" s="155">
        <v>26</v>
      </c>
      <c r="B37" s="156">
        <v>7.1</v>
      </c>
      <c r="C37" s="155">
        <v>48563</v>
      </c>
      <c r="D37" s="155">
        <v>45</v>
      </c>
      <c r="E37" s="157">
        <v>1.46</v>
      </c>
      <c r="F37" s="155">
        <v>332</v>
      </c>
      <c r="G37" s="157">
        <v>0.1</v>
      </c>
      <c r="H37" s="158">
        <v>1.4E-2</v>
      </c>
      <c r="I37" s="155">
        <v>21</v>
      </c>
      <c r="J37" s="155">
        <v>22</v>
      </c>
      <c r="K37" s="157">
        <f t="shared" si="0"/>
        <v>6.5700000000000008E-2</v>
      </c>
      <c r="L37" s="157">
        <f t="shared" si="12"/>
        <v>14.94</v>
      </c>
      <c r="M37" s="161">
        <f t="shared" si="13"/>
        <v>4.4999999999999997E-3</v>
      </c>
      <c r="N37" s="161">
        <f t="shared" si="14"/>
        <v>6.3000000000000003E-4</v>
      </c>
      <c r="O37" s="157">
        <f t="shared" si="15"/>
        <v>0.94499999999999995</v>
      </c>
      <c r="P37" s="157">
        <f t="shared" si="16"/>
        <v>0.99</v>
      </c>
      <c r="Q37" s="155">
        <f>'enero 2020'!$G$53</f>
        <v>1.8800000000000003</v>
      </c>
      <c r="R37" s="160" t="s">
        <v>113</v>
      </c>
      <c r="S37" s="158">
        <f t="shared" si="17"/>
        <v>3.4946808510638298E-2</v>
      </c>
      <c r="T37" s="156">
        <f t="shared" si="18"/>
        <v>7.946808510638296</v>
      </c>
      <c r="U37" s="161">
        <f t="shared" si="19"/>
        <v>2.3936170212765953E-3</v>
      </c>
      <c r="V37" s="158">
        <f t="shared" si="20"/>
        <v>3.3510638297872333E-4</v>
      </c>
      <c r="W37" s="158">
        <f t="shared" si="21"/>
        <v>0.50265957446808496</v>
      </c>
      <c r="X37" s="158">
        <f t="shared" si="22"/>
        <v>0.52659574468085102</v>
      </c>
    </row>
    <row r="38" spans="1:24" ht="27.6" x14ac:dyDescent="0.25">
      <c r="A38" s="155">
        <v>27</v>
      </c>
      <c r="B38" s="156">
        <v>6.6</v>
      </c>
      <c r="C38" s="155">
        <v>48607</v>
      </c>
      <c r="D38" s="155">
        <v>44</v>
      </c>
      <c r="E38" s="157">
        <v>1.46</v>
      </c>
      <c r="F38" s="155">
        <v>332</v>
      </c>
      <c r="G38" s="157">
        <v>0.1</v>
      </c>
      <c r="H38" s="158">
        <v>1.4E-2</v>
      </c>
      <c r="I38" s="155">
        <v>21</v>
      </c>
      <c r="J38" s="155">
        <v>22</v>
      </c>
      <c r="K38" s="157">
        <f t="shared" si="0"/>
        <v>6.4239999999999992E-2</v>
      </c>
      <c r="L38" s="157">
        <f t="shared" si="12"/>
        <v>14.608000000000001</v>
      </c>
      <c r="M38" s="161">
        <f t="shared" si="13"/>
        <v>4.4000000000000003E-3</v>
      </c>
      <c r="N38" s="161">
        <f t="shared" si="14"/>
        <v>6.1600000000000001E-4</v>
      </c>
      <c r="O38" s="157">
        <f t="shared" si="15"/>
        <v>0.92400000000000004</v>
      </c>
      <c r="P38" s="157">
        <f t="shared" si="16"/>
        <v>0.96799999999999997</v>
      </c>
      <c r="Q38" s="155">
        <f>'enero 2020'!$G$53</f>
        <v>1.8800000000000003</v>
      </c>
      <c r="R38" s="160" t="s">
        <v>113</v>
      </c>
      <c r="S38" s="158">
        <f t="shared" si="17"/>
        <v>3.4170212765957435E-2</v>
      </c>
      <c r="T38" s="156">
        <f t="shared" si="18"/>
        <v>7.7702127659574458</v>
      </c>
      <c r="U38" s="161">
        <f t="shared" si="19"/>
        <v>2.3404255319148934E-3</v>
      </c>
      <c r="V38" s="158">
        <f t="shared" si="20"/>
        <v>3.2765957446808503E-4</v>
      </c>
      <c r="W38" s="158">
        <f t="shared" si="21"/>
        <v>0.49148936170212759</v>
      </c>
      <c r="X38" s="158">
        <f t="shared" si="22"/>
        <v>0.51489361702127645</v>
      </c>
    </row>
    <row r="39" spans="1:24" ht="27.6" x14ac:dyDescent="0.25">
      <c r="A39" s="155">
        <v>28</v>
      </c>
      <c r="B39" s="156">
        <v>7.1</v>
      </c>
      <c r="C39" s="155">
        <v>48649</v>
      </c>
      <c r="D39" s="155">
        <v>42</v>
      </c>
      <c r="E39" s="157">
        <v>1.46</v>
      </c>
      <c r="F39" s="155">
        <v>332</v>
      </c>
      <c r="G39" s="157">
        <v>0.1</v>
      </c>
      <c r="H39" s="158">
        <v>1.4E-2</v>
      </c>
      <c r="I39" s="155">
        <v>21</v>
      </c>
      <c r="J39" s="155">
        <v>22</v>
      </c>
      <c r="K39" s="157">
        <f t="shared" si="0"/>
        <v>6.132E-2</v>
      </c>
      <c r="L39" s="157">
        <f t="shared" si="12"/>
        <v>13.944000000000001</v>
      </c>
      <c r="M39" s="161">
        <f t="shared" si="13"/>
        <v>4.2000000000000006E-3</v>
      </c>
      <c r="N39" s="161">
        <f t="shared" si="14"/>
        <v>5.8799999999999998E-4</v>
      </c>
      <c r="O39" s="157">
        <f t="shared" si="15"/>
        <v>0.88200000000000001</v>
      </c>
      <c r="P39" s="157">
        <f t="shared" si="16"/>
        <v>0.92400000000000004</v>
      </c>
      <c r="Q39" s="155">
        <f>'enero 2020'!$G$53</f>
        <v>1.8800000000000003</v>
      </c>
      <c r="R39" s="160" t="s">
        <v>113</v>
      </c>
      <c r="S39" s="158">
        <f t="shared" si="17"/>
        <v>3.2617021276595735E-2</v>
      </c>
      <c r="T39" s="156">
        <f t="shared" si="18"/>
        <v>7.4170212765957437</v>
      </c>
      <c r="U39" s="161">
        <f t="shared" si="19"/>
        <v>2.2340425531914895E-3</v>
      </c>
      <c r="V39" s="158">
        <f t="shared" si="20"/>
        <v>3.1276595744680842E-4</v>
      </c>
      <c r="W39" s="158">
        <f t="shared" si="21"/>
        <v>0.46914893617021269</v>
      </c>
      <c r="X39" s="158">
        <f t="shared" si="22"/>
        <v>0.49148936170212759</v>
      </c>
    </row>
    <row r="40" spans="1:24" ht="13.8" x14ac:dyDescent="0.25">
      <c r="A40" s="109">
        <v>29</v>
      </c>
      <c r="B40" s="111">
        <v>6.5</v>
      </c>
      <c r="C40" s="109">
        <v>48649</v>
      </c>
      <c r="D40" s="109"/>
      <c r="E40" s="120">
        <v>1.46</v>
      </c>
      <c r="F40" s="110">
        <v>332</v>
      </c>
      <c r="G40" s="120">
        <v>0.1</v>
      </c>
      <c r="H40" s="144">
        <v>1.4E-2</v>
      </c>
      <c r="I40" s="112">
        <v>21</v>
      </c>
      <c r="J40" s="112">
        <v>22</v>
      </c>
      <c r="K40" s="157"/>
      <c r="L40" s="147"/>
      <c r="M40" s="147"/>
      <c r="N40" s="147"/>
      <c r="O40" s="147"/>
      <c r="P40" s="147"/>
      <c r="Q40" s="147"/>
      <c r="R40" s="147"/>
      <c r="S40" s="147"/>
      <c r="T40" s="147"/>
      <c r="U40" s="147"/>
      <c r="V40" s="147"/>
      <c r="W40" s="147"/>
      <c r="X40" s="147"/>
    </row>
    <row r="41" spans="1:24" x14ac:dyDescent="0.25">
      <c r="A41" s="147"/>
      <c r="B41" s="147"/>
      <c r="C41" s="147"/>
      <c r="D41" s="147"/>
      <c r="E41" s="147"/>
      <c r="F41" s="147"/>
      <c r="G41" s="147"/>
      <c r="H41" s="147"/>
      <c r="I41" s="147"/>
      <c r="J41" s="147"/>
      <c r="K41" s="147"/>
      <c r="L41" s="147"/>
      <c r="M41" s="147"/>
      <c r="N41" s="147"/>
      <c r="O41" s="147"/>
      <c r="P41" s="147"/>
      <c r="Q41" s="147"/>
      <c r="R41" s="147"/>
      <c r="S41" s="147"/>
      <c r="T41" s="147"/>
      <c r="U41" s="147"/>
      <c r="V41" s="147"/>
      <c r="W41" s="147"/>
      <c r="X41" s="147"/>
    </row>
    <row r="42" spans="1:24" x14ac:dyDescent="0.25">
      <c r="A42" s="147"/>
      <c r="B42" s="147"/>
      <c r="C42" s="147"/>
      <c r="D42" s="147"/>
      <c r="E42" s="147"/>
      <c r="F42" s="147"/>
      <c r="G42" s="147"/>
      <c r="H42" s="147"/>
      <c r="I42" s="147"/>
      <c r="J42" s="147"/>
      <c r="K42" s="147"/>
      <c r="L42" s="147"/>
      <c r="M42" s="147"/>
      <c r="N42" s="147"/>
      <c r="O42" s="147"/>
      <c r="P42" s="147"/>
      <c r="Q42" s="147"/>
      <c r="R42" s="147"/>
      <c r="S42" s="147"/>
      <c r="T42" s="147"/>
      <c r="U42" s="147"/>
      <c r="V42" s="147"/>
      <c r="W42" s="147"/>
      <c r="X42" s="147"/>
    </row>
    <row r="43" spans="1:24" ht="13.8" x14ac:dyDescent="0.25">
      <c r="A43" s="148" t="s">
        <v>114</v>
      </c>
      <c r="B43" s="149"/>
      <c r="C43" s="150"/>
      <c r="D43" s="151">
        <f>AVERAGE(D12:D42)</f>
        <v>43.8</v>
      </c>
      <c r="E43" s="152"/>
      <c r="F43" s="153"/>
      <c r="G43" s="153"/>
      <c r="H43" s="153"/>
      <c r="I43" s="153"/>
      <c r="J43" s="154"/>
      <c r="K43" s="254">
        <f>AVERAGE(K28:K39)</f>
        <v>0.11932000000000001</v>
      </c>
      <c r="L43" s="254">
        <f t="shared" ref="L43:X43" si="23">AVERAGE(L28:L39)</f>
        <v>10.5304</v>
      </c>
      <c r="M43" s="254">
        <f t="shared" si="23"/>
        <v>5.9059999999999998E-3</v>
      </c>
      <c r="N43" s="254">
        <f t="shared" si="23"/>
        <v>1.289E-3</v>
      </c>
      <c r="O43" s="254">
        <f t="shared" si="23"/>
        <v>1.2032</v>
      </c>
      <c r="P43" s="254">
        <f t="shared" si="23"/>
        <v>1.2252000000000001</v>
      </c>
      <c r="Q43" s="254">
        <f t="shared" si="23"/>
        <v>1.8800000000000001</v>
      </c>
      <c r="R43" s="254" t="e">
        <f t="shared" si="23"/>
        <v>#DIV/0!</v>
      </c>
      <c r="S43" s="254">
        <f t="shared" si="23"/>
        <v>6.3468085106382952E-2</v>
      </c>
      <c r="T43" s="254">
        <f t="shared" si="23"/>
        <v>5.6012765957446806</v>
      </c>
      <c r="U43" s="254">
        <f t="shared" si="23"/>
        <v>3.1414893617021282E-3</v>
      </c>
      <c r="V43" s="254">
        <f t="shared" si="23"/>
        <v>6.8563829787234032E-4</v>
      </c>
      <c r="W43" s="254">
        <f t="shared" si="23"/>
        <v>0.6399999999999999</v>
      </c>
      <c r="X43" s="254">
        <f t="shared" si="23"/>
        <v>0.65170212765957436</v>
      </c>
    </row>
    <row r="44" spans="1:24" x14ac:dyDescent="0.25">
      <c r="A44" s="148"/>
      <c r="B44" s="149"/>
      <c r="C44" s="149"/>
      <c r="D44" s="149"/>
      <c r="E44" s="149"/>
      <c r="F44" s="149"/>
      <c r="G44" s="149"/>
      <c r="H44" s="149"/>
      <c r="I44" s="149"/>
      <c r="J44" s="149"/>
      <c r="K44" s="149"/>
      <c r="L44" s="149"/>
      <c r="M44" s="149"/>
      <c r="N44" s="149"/>
      <c r="O44" s="149"/>
      <c r="P44" s="149"/>
      <c r="Q44" s="149"/>
      <c r="R44" s="149"/>
      <c r="S44" s="149"/>
      <c r="T44" s="149"/>
      <c r="U44" s="149"/>
      <c r="V44" s="149"/>
      <c r="W44" s="149"/>
      <c r="X44" s="149"/>
    </row>
  </sheetData>
  <mergeCells count="21">
    <mergeCell ref="A44:X44"/>
    <mergeCell ref="A8:X8"/>
    <mergeCell ref="A9:A11"/>
    <mergeCell ref="E9:J9"/>
    <mergeCell ref="K9:P9"/>
    <mergeCell ref="S9:X9"/>
    <mergeCell ref="A43:C43"/>
    <mergeCell ref="E43:J43"/>
    <mergeCell ref="A6:D7"/>
    <mergeCell ref="K6:K7"/>
    <mergeCell ref="N6:O6"/>
    <mergeCell ref="P6:Q7"/>
    <mergeCell ref="R6:R7"/>
    <mergeCell ref="N7:O7"/>
    <mergeCell ref="A1:X1"/>
    <mergeCell ref="A2:X2"/>
    <mergeCell ref="B3:X3"/>
    <mergeCell ref="A4:X4"/>
    <mergeCell ref="A5:D5"/>
    <mergeCell ref="N5:O5"/>
    <mergeCell ref="P5:R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9CF502-91D9-42D9-8018-D808F5E98EC8}">
  <dimension ref="A1:X43"/>
  <sheetViews>
    <sheetView topLeftCell="A11" zoomScale="50" zoomScaleNormal="50" workbookViewId="0">
      <selection activeCell="H23" sqref="H23:H24"/>
    </sheetView>
  </sheetViews>
  <sheetFormatPr baseColWidth="10" defaultRowHeight="13.2" x14ac:dyDescent="0.25"/>
  <cols>
    <col min="1" max="16384" width="11.5546875" style="89"/>
  </cols>
  <sheetData>
    <row r="1" spans="1:24" x14ac:dyDescent="0.25">
      <c r="A1" s="86" t="s">
        <v>70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8"/>
    </row>
    <row r="2" spans="1:24" x14ac:dyDescent="0.25">
      <c r="A2" s="90" t="s">
        <v>71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2"/>
    </row>
    <row r="3" spans="1:24" x14ac:dyDescent="0.25">
      <c r="A3" s="93" t="s">
        <v>72</v>
      </c>
      <c r="B3" s="86" t="s">
        <v>115</v>
      </c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8"/>
    </row>
    <row r="4" spans="1:24" x14ac:dyDescent="0.25">
      <c r="A4" s="94"/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  <c r="X4" s="96"/>
    </row>
    <row r="5" spans="1:24" ht="27.6" x14ac:dyDescent="0.25">
      <c r="A5" s="97"/>
      <c r="B5" s="98"/>
      <c r="C5" s="98"/>
      <c r="D5" s="99"/>
      <c r="E5" s="100" t="s">
        <v>74</v>
      </c>
      <c r="F5" s="101" t="s">
        <v>75</v>
      </c>
      <c r="G5" s="100" t="s">
        <v>76</v>
      </c>
      <c r="H5" s="100" t="s">
        <v>77</v>
      </c>
      <c r="I5" s="102" t="s">
        <v>78</v>
      </c>
      <c r="J5" s="102" t="s">
        <v>79</v>
      </c>
      <c r="K5" s="103"/>
      <c r="L5" s="100" t="s">
        <v>80</v>
      </c>
      <c r="M5" s="100" t="s">
        <v>81</v>
      </c>
      <c r="N5" s="104" t="s">
        <v>82</v>
      </c>
      <c r="O5" s="105"/>
      <c r="P5" s="97"/>
      <c r="Q5" s="98"/>
      <c r="R5" s="99"/>
      <c r="S5" s="100" t="s">
        <v>74</v>
      </c>
      <c r="T5" s="100" t="s">
        <v>75</v>
      </c>
      <c r="U5" s="100" t="s">
        <v>76</v>
      </c>
      <c r="V5" s="101" t="s">
        <v>77</v>
      </c>
      <c r="W5" s="102" t="s">
        <v>78</v>
      </c>
      <c r="X5" s="102" t="s">
        <v>79</v>
      </c>
    </row>
    <row r="6" spans="1:24" ht="13.8" x14ac:dyDescent="0.25">
      <c r="A6" s="106" t="s">
        <v>83</v>
      </c>
      <c r="B6" s="107"/>
      <c r="C6" s="107"/>
      <c r="D6" s="108"/>
      <c r="E6" s="109">
        <v>60</v>
      </c>
      <c r="F6" s="110">
        <v>3500</v>
      </c>
      <c r="G6" s="111">
        <v>0.5</v>
      </c>
      <c r="H6" s="109">
        <v>41</v>
      </c>
      <c r="I6" s="112">
        <v>80</v>
      </c>
      <c r="J6" s="112">
        <v>200</v>
      </c>
      <c r="K6" s="113"/>
      <c r="L6" s="114" t="s">
        <v>84</v>
      </c>
      <c r="M6" s="109">
        <v>110</v>
      </c>
      <c r="N6" s="115" t="s">
        <v>85</v>
      </c>
      <c r="O6" s="116"/>
      <c r="P6" s="117"/>
      <c r="Q6" s="118"/>
      <c r="R6" s="119" t="s">
        <v>86</v>
      </c>
      <c r="S6" s="120">
        <v>1.89</v>
      </c>
      <c r="T6" s="109">
        <v>112</v>
      </c>
      <c r="U6" s="120">
        <v>0.02</v>
      </c>
      <c r="V6" s="121">
        <v>1.29</v>
      </c>
      <c r="W6" s="122">
        <v>2.5099999999999998</v>
      </c>
      <c r="X6" s="122">
        <v>6.29</v>
      </c>
    </row>
    <row r="7" spans="1:24" ht="13.8" x14ac:dyDescent="0.25">
      <c r="A7" s="106"/>
      <c r="B7" s="107"/>
      <c r="C7" s="107"/>
      <c r="D7" s="108"/>
      <c r="E7" s="123" t="s">
        <v>87</v>
      </c>
      <c r="F7" s="124" t="s">
        <v>87</v>
      </c>
      <c r="G7" s="123" t="s">
        <v>87</v>
      </c>
      <c r="H7" s="123" t="s">
        <v>87</v>
      </c>
      <c r="I7" s="125" t="s">
        <v>87</v>
      </c>
      <c r="J7" s="125" t="s">
        <v>87</v>
      </c>
      <c r="K7" s="113"/>
      <c r="L7" s="114" t="s">
        <v>88</v>
      </c>
      <c r="M7" s="126">
        <v>45</v>
      </c>
      <c r="N7" s="127" t="s">
        <v>89</v>
      </c>
      <c r="O7" s="128"/>
      <c r="P7" s="117"/>
      <c r="Q7" s="118"/>
      <c r="R7" s="129"/>
      <c r="S7" s="120">
        <v>0.77</v>
      </c>
      <c r="T7" s="109">
        <v>112</v>
      </c>
      <c r="U7" s="120">
        <v>0.01</v>
      </c>
      <c r="V7" s="121">
        <v>0.53</v>
      </c>
      <c r="W7" s="122">
        <v>1.03</v>
      </c>
      <c r="X7" s="122">
        <v>2.57</v>
      </c>
    </row>
    <row r="8" spans="1:24" x14ac:dyDescent="0.25">
      <c r="A8" s="130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  <c r="V8" s="131"/>
      <c r="W8" s="131"/>
      <c r="X8" s="131"/>
    </row>
    <row r="9" spans="1:24" ht="13.8" x14ac:dyDescent="0.25">
      <c r="A9" s="132" t="s">
        <v>90</v>
      </c>
      <c r="B9" s="100" t="s">
        <v>91</v>
      </c>
      <c r="C9" s="100" t="s">
        <v>92</v>
      </c>
      <c r="D9" s="100" t="s">
        <v>93</v>
      </c>
      <c r="E9" s="104" t="s">
        <v>94</v>
      </c>
      <c r="F9" s="133"/>
      <c r="G9" s="133"/>
      <c r="H9" s="133"/>
      <c r="I9" s="133"/>
      <c r="J9" s="105"/>
      <c r="K9" s="104" t="s">
        <v>95</v>
      </c>
      <c r="L9" s="133"/>
      <c r="M9" s="133"/>
      <c r="N9" s="133"/>
      <c r="O9" s="133"/>
      <c r="P9" s="105"/>
      <c r="Q9" s="100" t="s">
        <v>96</v>
      </c>
      <c r="R9" s="100" t="s">
        <v>97</v>
      </c>
      <c r="S9" s="134" t="s">
        <v>98</v>
      </c>
      <c r="T9" s="135"/>
      <c r="U9" s="135"/>
      <c r="V9" s="135"/>
      <c r="W9" s="135"/>
      <c r="X9" s="136"/>
    </row>
    <row r="10" spans="1:24" ht="27.6" x14ac:dyDescent="0.25">
      <c r="A10" s="137"/>
      <c r="B10" s="100" t="s">
        <v>99</v>
      </c>
      <c r="C10" s="100" t="s">
        <v>100</v>
      </c>
      <c r="D10" s="100" t="s">
        <v>101</v>
      </c>
      <c r="E10" s="138" t="s">
        <v>102</v>
      </c>
      <c r="F10" s="101" t="s">
        <v>75</v>
      </c>
      <c r="G10" s="139" t="s">
        <v>103</v>
      </c>
      <c r="H10" s="100" t="s">
        <v>77</v>
      </c>
      <c r="I10" s="102" t="s">
        <v>78</v>
      </c>
      <c r="J10" s="102" t="s">
        <v>79</v>
      </c>
      <c r="K10" s="138" t="s">
        <v>102</v>
      </c>
      <c r="L10" s="100" t="s">
        <v>75</v>
      </c>
      <c r="M10" s="139" t="s">
        <v>103</v>
      </c>
      <c r="N10" s="100" t="s">
        <v>77</v>
      </c>
      <c r="O10" s="100" t="s">
        <v>78</v>
      </c>
      <c r="P10" s="100" t="s">
        <v>79</v>
      </c>
      <c r="Q10" s="100" t="s">
        <v>104</v>
      </c>
      <c r="R10" s="100" t="s">
        <v>104</v>
      </c>
      <c r="S10" s="138" t="s">
        <v>102</v>
      </c>
      <c r="T10" s="100" t="s">
        <v>75</v>
      </c>
      <c r="U10" s="139" t="s">
        <v>103</v>
      </c>
      <c r="V10" s="101" t="s">
        <v>77</v>
      </c>
      <c r="W10" s="102" t="s">
        <v>78</v>
      </c>
      <c r="X10" s="102" t="s">
        <v>79</v>
      </c>
    </row>
    <row r="11" spans="1:24" ht="27.6" x14ac:dyDescent="0.25">
      <c r="A11" s="140"/>
      <c r="B11" s="100" t="s">
        <v>105</v>
      </c>
      <c r="C11" s="100" t="s">
        <v>106</v>
      </c>
      <c r="D11" s="100" t="s">
        <v>119</v>
      </c>
      <c r="E11" s="141" t="s">
        <v>87</v>
      </c>
      <c r="F11" s="142" t="s">
        <v>87</v>
      </c>
      <c r="G11" s="141" t="s">
        <v>87</v>
      </c>
      <c r="H11" s="141" t="s">
        <v>87</v>
      </c>
      <c r="I11" s="143" t="s">
        <v>87</v>
      </c>
      <c r="J11" s="143" t="s">
        <v>87</v>
      </c>
      <c r="K11" s="142" t="s">
        <v>108</v>
      </c>
      <c r="L11" s="141" t="s">
        <v>108</v>
      </c>
      <c r="M11" s="141" t="s">
        <v>108</v>
      </c>
      <c r="N11" s="141" t="s">
        <v>108</v>
      </c>
      <c r="O11" s="141" t="s">
        <v>108</v>
      </c>
      <c r="P11" s="141" t="s">
        <v>108</v>
      </c>
      <c r="Q11" s="141" t="s">
        <v>69</v>
      </c>
      <c r="R11" s="141" t="s">
        <v>109</v>
      </c>
      <c r="S11" s="100" t="s">
        <v>110</v>
      </c>
      <c r="T11" s="100" t="s">
        <v>111</v>
      </c>
      <c r="U11" s="100" t="s">
        <v>110</v>
      </c>
      <c r="V11" s="101" t="s">
        <v>110</v>
      </c>
      <c r="W11" s="102" t="s">
        <v>110</v>
      </c>
      <c r="X11" s="102" t="s">
        <v>110</v>
      </c>
    </row>
    <row r="12" spans="1:24" ht="13.8" x14ac:dyDescent="0.25">
      <c r="A12" s="155">
        <v>1</v>
      </c>
      <c r="B12" s="156">
        <v>6.4</v>
      </c>
      <c r="C12" s="155">
        <v>48649</v>
      </c>
      <c r="D12" s="155"/>
      <c r="E12" s="157">
        <v>1.46</v>
      </c>
      <c r="F12" s="155">
        <v>332</v>
      </c>
      <c r="G12" s="157">
        <v>0.1</v>
      </c>
      <c r="H12" s="158">
        <v>1.4E-2</v>
      </c>
      <c r="I12" s="155">
        <v>21</v>
      </c>
      <c r="J12" s="155">
        <v>22</v>
      </c>
      <c r="K12" s="160" t="s">
        <v>112</v>
      </c>
      <c r="L12" s="160" t="s">
        <v>112</v>
      </c>
      <c r="M12" s="160" t="s">
        <v>112</v>
      </c>
      <c r="N12" s="160" t="s">
        <v>112</v>
      </c>
      <c r="O12" s="160" t="s">
        <v>112</v>
      </c>
      <c r="P12" s="160" t="s">
        <v>112</v>
      </c>
      <c r="Q12" s="160" t="s">
        <v>112</v>
      </c>
      <c r="R12" s="160" t="s">
        <v>112</v>
      </c>
      <c r="S12" s="160" t="s">
        <v>112</v>
      </c>
      <c r="T12" s="160" t="s">
        <v>112</v>
      </c>
      <c r="U12" s="160" t="s">
        <v>112</v>
      </c>
      <c r="V12" s="160" t="s">
        <v>112</v>
      </c>
      <c r="W12" s="160" t="s">
        <v>112</v>
      </c>
      <c r="X12" s="160" t="s">
        <v>112</v>
      </c>
    </row>
    <row r="13" spans="1:24" ht="27.6" x14ac:dyDescent="0.25">
      <c r="A13" s="155">
        <v>2</v>
      </c>
      <c r="B13" s="156">
        <v>7.2</v>
      </c>
      <c r="C13" s="155">
        <v>48736</v>
      </c>
      <c r="D13" s="155">
        <v>87</v>
      </c>
      <c r="E13" s="157">
        <v>1.46</v>
      </c>
      <c r="F13" s="155">
        <v>332</v>
      </c>
      <c r="G13" s="157">
        <v>0.1</v>
      </c>
      <c r="H13" s="158">
        <v>1.4E-2</v>
      </c>
      <c r="I13" s="155">
        <v>21</v>
      </c>
      <c r="J13" s="155">
        <v>22</v>
      </c>
      <c r="K13" s="157">
        <f>D13*E13/1000</f>
        <v>0.12701999999999999</v>
      </c>
      <c r="L13" s="157">
        <f>D13*F13/1000</f>
        <v>28.884</v>
      </c>
      <c r="M13" s="157">
        <f>D13*G13/1000</f>
        <v>8.7000000000000011E-3</v>
      </c>
      <c r="N13" s="158">
        <f>D13*H13/1000</f>
        <v>1.2179999999999999E-3</v>
      </c>
      <c r="O13" s="157">
        <f>D13*I13/1000</f>
        <v>1.827</v>
      </c>
      <c r="P13" s="157">
        <f>D13*J12/1000</f>
        <v>1.9139999999999999</v>
      </c>
      <c r="Q13" s="155">
        <f>'enero 2020'!$G$53</f>
        <v>1.8800000000000003</v>
      </c>
      <c r="R13" s="160" t="s">
        <v>113</v>
      </c>
      <c r="S13" s="158">
        <f>K13/Q13</f>
        <v>6.7563829787234034E-2</v>
      </c>
      <c r="T13" s="156">
        <f>L13/Q13</f>
        <v>15.363829787234041</v>
      </c>
      <c r="U13" s="161">
        <f>M13/Q13</f>
        <v>4.6276595744680852E-3</v>
      </c>
      <c r="V13" s="158">
        <f>N13/Q13</f>
        <v>6.478723404255317E-4</v>
      </c>
      <c r="W13" s="158">
        <f>O13/Q13</f>
        <v>0.97180851063829765</v>
      </c>
      <c r="X13" s="158">
        <f>P13/Q13</f>
        <v>1.0180851063829786</v>
      </c>
    </row>
    <row r="14" spans="1:24" ht="27.6" x14ac:dyDescent="0.25">
      <c r="A14" s="155">
        <v>3</v>
      </c>
      <c r="B14" s="156">
        <v>6.8</v>
      </c>
      <c r="C14" s="155">
        <v>48823</v>
      </c>
      <c r="D14" s="155">
        <v>87</v>
      </c>
      <c r="E14" s="157">
        <v>1.46</v>
      </c>
      <c r="F14" s="155">
        <v>332</v>
      </c>
      <c r="G14" s="157">
        <v>0.1</v>
      </c>
      <c r="H14" s="158">
        <v>1.4E-2</v>
      </c>
      <c r="I14" s="155">
        <v>21</v>
      </c>
      <c r="J14" s="155">
        <v>22</v>
      </c>
      <c r="K14" s="157">
        <f t="shared" ref="K14:K42" si="0">D14*E14/1000</f>
        <v>0.12701999999999999</v>
      </c>
      <c r="L14" s="157">
        <f t="shared" ref="L14:L42" si="1">D14*F14/1000</f>
        <v>28.884</v>
      </c>
      <c r="M14" s="157">
        <f t="shared" ref="M14:M42" si="2">D14*G14/1000</f>
        <v>8.7000000000000011E-3</v>
      </c>
      <c r="N14" s="158">
        <f t="shared" ref="N14:N42" si="3">D14*H14/1000</f>
        <v>1.2179999999999999E-3</v>
      </c>
      <c r="O14" s="157">
        <f t="shared" ref="O14:O42" si="4">D14*I14/1000</f>
        <v>1.827</v>
      </c>
      <c r="P14" s="157">
        <f t="shared" ref="P14:P42" si="5">D14*J13/1000</f>
        <v>1.9139999999999999</v>
      </c>
      <c r="Q14" s="155">
        <f>'enero 2020'!$G$53</f>
        <v>1.8800000000000003</v>
      </c>
      <c r="R14" s="160" t="s">
        <v>113</v>
      </c>
      <c r="S14" s="158">
        <f t="shared" ref="S14:S42" si="6">K14/Q14</f>
        <v>6.7563829787234034E-2</v>
      </c>
      <c r="T14" s="156">
        <f t="shared" ref="T14:T42" si="7">L14/Q14</f>
        <v>15.363829787234041</v>
      </c>
      <c r="U14" s="161">
        <f t="shared" ref="U14:U42" si="8">M14/Q14</f>
        <v>4.6276595744680852E-3</v>
      </c>
      <c r="V14" s="158">
        <f t="shared" ref="V14:V42" si="9">N14/Q14</f>
        <v>6.478723404255317E-4</v>
      </c>
      <c r="W14" s="158">
        <f t="shared" ref="W14:W42" si="10">O14/Q14</f>
        <v>0.97180851063829765</v>
      </c>
      <c r="X14" s="158">
        <f t="shared" ref="X14:X42" si="11">P14/Q14</f>
        <v>1.0180851063829786</v>
      </c>
    </row>
    <row r="15" spans="1:24" ht="27.6" x14ac:dyDescent="0.25">
      <c r="A15" s="155">
        <v>4</v>
      </c>
      <c r="B15" s="156">
        <v>6.9</v>
      </c>
      <c r="C15" s="155">
        <v>48905</v>
      </c>
      <c r="D15" s="155">
        <v>82</v>
      </c>
      <c r="E15" s="157">
        <v>1.46</v>
      </c>
      <c r="F15" s="155">
        <v>332</v>
      </c>
      <c r="G15" s="157">
        <v>0.1</v>
      </c>
      <c r="H15" s="158">
        <v>1.4E-2</v>
      </c>
      <c r="I15" s="155">
        <v>21</v>
      </c>
      <c r="J15" s="155">
        <v>22</v>
      </c>
      <c r="K15" s="157">
        <f t="shared" si="0"/>
        <v>0.11971999999999999</v>
      </c>
      <c r="L15" s="157">
        <f t="shared" si="1"/>
        <v>27.224</v>
      </c>
      <c r="M15" s="157">
        <f t="shared" si="2"/>
        <v>8.2000000000000007E-3</v>
      </c>
      <c r="N15" s="158">
        <f t="shared" si="3"/>
        <v>1.1480000000000001E-3</v>
      </c>
      <c r="O15" s="157">
        <f t="shared" si="4"/>
        <v>1.722</v>
      </c>
      <c r="P15" s="157">
        <f t="shared" si="5"/>
        <v>1.804</v>
      </c>
      <c r="Q15" s="155">
        <f>'enero 2020'!$G$53</f>
        <v>1.8800000000000003</v>
      </c>
      <c r="R15" s="160" t="s">
        <v>113</v>
      </c>
      <c r="S15" s="158">
        <f t="shared" si="6"/>
        <v>6.3680851063829771E-2</v>
      </c>
      <c r="T15" s="156">
        <f t="shared" si="7"/>
        <v>14.480851063829785</v>
      </c>
      <c r="U15" s="161">
        <f t="shared" si="8"/>
        <v>4.3617021276595742E-3</v>
      </c>
      <c r="V15" s="158">
        <f t="shared" si="9"/>
        <v>6.1063829787234044E-4</v>
      </c>
      <c r="W15" s="158">
        <f t="shared" si="10"/>
        <v>0.91595744680851043</v>
      </c>
      <c r="X15" s="158">
        <f t="shared" si="11"/>
        <v>0.95957446808510627</v>
      </c>
    </row>
    <row r="16" spans="1:24" ht="27.6" x14ac:dyDescent="0.25">
      <c r="A16" s="155">
        <v>5</v>
      </c>
      <c r="B16" s="156">
        <v>6.3</v>
      </c>
      <c r="C16" s="155">
        <v>48986</v>
      </c>
      <c r="D16" s="155">
        <v>81</v>
      </c>
      <c r="E16" s="157">
        <v>1.46</v>
      </c>
      <c r="F16" s="155">
        <v>332</v>
      </c>
      <c r="G16" s="157">
        <v>0.1</v>
      </c>
      <c r="H16" s="158">
        <v>1.4E-2</v>
      </c>
      <c r="I16" s="155">
        <v>21</v>
      </c>
      <c r="J16" s="155">
        <v>22</v>
      </c>
      <c r="K16" s="157">
        <f t="shared" si="0"/>
        <v>0.11825999999999999</v>
      </c>
      <c r="L16" s="157">
        <f t="shared" si="1"/>
        <v>26.891999999999999</v>
      </c>
      <c r="M16" s="157">
        <f t="shared" si="2"/>
        <v>8.0999999999999996E-3</v>
      </c>
      <c r="N16" s="158">
        <f t="shared" si="3"/>
        <v>1.134E-3</v>
      </c>
      <c r="O16" s="157">
        <f t="shared" si="4"/>
        <v>1.7010000000000001</v>
      </c>
      <c r="P16" s="157">
        <f t="shared" si="5"/>
        <v>1.782</v>
      </c>
      <c r="Q16" s="155">
        <f>'enero 2020'!$G$53</f>
        <v>1.8800000000000003</v>
      </c>
      <c r="R16" s="160" t="s">
        <v>113</v>
      </c>
      <c r="S16" s="158">
        <f t="shared" si="6"/>
        <v>6.2904255319148922E-2</v>
      </c>
      <c r="T16" s="156">
        <f t="shared" si="7"/>
        <v>14.304255319148933</v>
      </c>
      <c r="U16" s="161">
        <f t="shared" si="8"/>
        <v>4.3085106382978709E-3</v>
      </c>
      <c r="V16" s="158">
        <f t="shared" si="9"/>
        <v>6.0319148936170209E-4</v>
      </c>
      <c r="W16" s="158">
        <f t="shared" si="10"/>
        <v>0.90478723404255301</v>
      </c>
      <c r="X16" s="158">
        <f t="shared" si="11"/>
        <v>0.94787234042553181</v>
      </c>
    </row>
    <row r="17" spans="1:24" ht="27.6" x14ac:dyDescent="0.25">
      <c r="A17" s="155">
        <v>6</v>
      </c>
      <c r="B17" s="156">
        <v>6.4</v>
      </c>
      <c r="C17" s="155">
        <v>49076</v>
      </c>
      <c r="D17" s="155">
        <v>90</v>
      </c>
      <c r="E17" s="157">
        <v>1.46</v>
      </c>
      <c r="F17" s="155">
        <v>332</v>
      </c>
      <c r="G17" s="157">
        <v>0.1</v>
      </c>
      <c r="H17" s="158">
        <v>1.4E-2</v>
      </c>
      <c r="I17" s="155">
        <v>21</v>
      </c>
      <c r="J17" s="155">
        <v>22</v>
      </c>
      <c r="K17" s="157">
        <f t="shared" si="0"/>
        <v>0.13140000000000002</v>
      </c>
      <c r="L17" s="157">
        <f t="shared" si="1"/>
        <v>29.88</v>
      </c>
      <c r="M17" s="157">
        <f t="shared" si="2"/>
        <v>8.9999999999999993E-3</v>
      </c>
      <c r="N17" s="158">
        <f t="shared" si="3"/>
        <v>1.2600000000000001E-3</v>
      </c>
      <c r="O17" s="157">
        <f t="shared" si="4"/>
        <v>1.89</v>
      </c>
      <c r="P17" s="157">
        <f t="shared" si="5"/>
        <v>1.98</v>
      </c>
      <c r="Q17" s="155">
        <f>'enero 2020'!$G$53</f>
        <v>1.8800000000000003</v>
      </c>
      <c r="R17" s="160" t="s">
        <v>113</v>
      </c>
      <c r="S17" s="158">
        <f t="shared" si="6"/>
        <v>6.9893617021276597E-2</v>
      </c>
      <c r="T17" s="156">
        <f t="shared" si="7"/>
        <v>15.893617021276592</v>
      </c>
      <c r="U17" s="161">
        <f t="shared" si="8"/>
        <v>4.7872340425531906E-3</v>
      </c>
      <c r="V17" s="158">
        <f t="shared" si="9"/>
        <v>6.7021276595744667E-4</v>
      </c>
      <c r="W17" s="158">
        <f t="shared" si="10"/>
        <v>1.0053191489361699</v>
      </c>
      <c r="X17" s="158">
        <f t="shared" si="11"/>
        <v>1.053191489361702</v>
      </c>
    </row>
    <row r="18" spans="1:24" ht="13.8" x14ac:dyDescent="0.25">
      <c r="A18" s="155">
        <v>7</v>
      </c>
      <c r="B18" s="156">
        <v>7</v>
      </c>
      <c r="C18" s="155">
        <v>49076</v>
      </c>
      <c r="D18" s="155"/>
      <c r="E18" s="157">
        <v>1.46</v>
      </c>
      <c r="F18" s="155">
        <v>332</v>
      </c>
      <c r="G18" s="157">
        <v>0.1</v>
      </c>
      <c r="H18" s="158">
        <v>1.4E-2</v>
      </c>
      <c r="I18" s="155">
        <v>21</v>
      </c>
      <c r="J18" s="155">
        <v>22</v>
      </c>
      <c r="K18" s="157"/>
      <c r="L18" s="157"/>
      <c r="M18" s="157"/>
      <c r="N18" s="158"/>
      <c r="O18" s="157"/>
      <c r="P18" s="157"/>
      <c r="Q18" s="155">
        <f>'enero 2020'!$G$53</f>
        <v>1.8800000000000003</v>
      </c>
      <c r="R18" s="160" t="s">
        <v>112</v>
      </c>
      <c r="S18" s="158"/>
      <c r="T18" s="156"/>
      <c r="U18" s="161"/>
      <c r="V18" s="158"/>
      <c r="W18" s="158"/>
      <c r="X18" s="158"/>
    </row>
    <row r="19" spans="1:24" ht="13.8" x14ac:dyDescent="0.25">
      <c r="A19" s="155">
        <v>8</v>
      </c>
      <c r="B19" s="156">
        <v>6.3</v>
      </c>
      <c r="C19" s="155">
        <v>49076</v>
      </c>
      <c r="D19" s="155"/>
      <c r="E19" s="157">
        <v>1.46</v>
      </c>
      <c r="F19" s="155">
        <v>332</v>
      </c>
      <c r="G19" s="157">
        <v>0.1</v>
      </c>
      <c r="H19" s="158">
        <v>1.4E-2</v>
      </c>
      <c r="I19" s="155">
        <v>21</v>
      </c>
      <c r="J19" s="155">
        <v>22</v>
      </c>
      <c r="K19" s="157"/>
      <c r="L19" s="157"/>
      <c r="M19" s="157"/>
      <c r="N19" s="158"/>
      <c r="O19" s="157"/>
      <c r="P19" s="157"/>
      <c r="Q19" s="155">
        <f>'enero 2020'!$G$53</f>
        <v>1.8800000000000003</v>
      </c>
      <c r="R19" s="160" t="s">
        <v>112</v>
      </c>
      <c r="S19" s="158"/>
      <c r="T19" s="156"/>
      <c r="U19" s="161"/>
      <c r="V19" s="158"/>
      <c r="W19" s="158"/>
      <c r="X19" s="158"/>
    </row>
    <row r="20" spans="1:24" ht="27.6" x14ac:dyDescent="0.25">
      <c r="A20" s="155">
        <v>9</v>
      </c>
      <c r="B20" s="156">
        <v>6.7</v>
      </c>
      <c r="C20" s="155">
        <v>49157</v>
      </c>
      <c r="D20" s="155">
        <v>81</v>
      </c>
      <c r="E20" s="157">
        <v>1.46</v>
      </c>
      <c r="F20" s="155">
        <v>332</v>
      </c>
      <c r="G20" s="157">
        <v>0.1</v>
      </c>
      <c r="H20" s="158">
        <v>1.4E-2</v>
      </c>
      <c r="I20" s="155">
        <v>21</v>
      </c>
      <c r="J20" s="155">
        <v>22</v>
      </c>
      <c r="K20" s="157">
        <f t="shared" si="0"/>
        <v>0.11825999999999999</v>
      </c>
      <c r="L20" s="157">
        <f t="shared" si="1"/>
        <v>26.891999999999999</v>
      </c>
      <c r="M20" s="157">
        <f t="shared" si="2"/>
        <v>8.0999999999999996E-3</v>
      </c>
      <c r="N20" s="158">
        <f t="shared" si="3"/>
        <v>1.134E-3</v>
      </c>
      <c r="O20" s="157">
        <f t="shared" si="4"/>
        <v>1.7010000000000001</v>
      </c>
      <c r="P20" s="157">
        <f t="shared" si="5"/>
        <v>1.782</v>
      </c>
      <c r="Q20" s="155">
        <f>'enero 2020'!$G$53</f>
        <v>1.8800000000000003</v>
      </c>
      <c r="R20" s="160" t="s">
        <v>113</v>
      </c>
      <c r="S20" s="158">
        <f t="shared" si="6"/>
        <v>6.2904255319148922E-2</v>
      </c>
      <c r="T20" s="156">
        <f t="shared" si="7"/>
        <v>14.304255319148933</v>
      </c>
      <c r="U20" s="161">
        <f t="shared" si="8"/>
        <v>4.3085106382978709E-3</v>
      </c>
      <c r="V20" s="158">
        <f t="shared" si="9"/>
        <v>6.0319148936170209E-4</v>
      </c>
      <c r="W20" s="158">
        <f t="shared" si="10"/>
        <v>0.90478723404255301</v>
      </c>
      <c r="X20" s="158">
        <f t="shared" si="11"/>
        <v>0.94787234042553181</v>
      </c>
    </row>
    <row r="21" spans="1:24" ht="27.6" x14ac:dyDescent="0.25">
      <c r="A21" s="155">
        <v>10</v>
      </c>
      <c r="B21" s="156">
        <v>6.5</v>
      </c>
      <c r="C21" s="155">
        <v>49237</v>
      </c>
      <c r="D21" s="155">
        <v>80</v>
      </c>
      <c r="E21" s="157">
        <v>1.46</v>
      </c>
      <c r="F21" s="155">
        <v>332</v>
      </c>
      <c r="G21" s="157">
        <v>0.1</v>
      </c>
      <c r="H21" s="158">
        <v>1.4E-2</v>
      </c>
      <c r="I21" s="155">
        <v>21</v>
      </c>
      <c r="J21" s="155">
        <v>22</v>
      </c>
      <c r="K21" s="157">
        <f t="shared" si="0"/>
        <v>0.1168</v>
      </c>
      <c r="L21" s="157">
        <f t="shared" si="1"/>
        <v>26.56</v>
      </c>
      <c r="M21" s="157">
        <f t="shared" si="2"/>
        <v>8.0000000000000002E-3</v>
      </c>
      <c r="N21" s="158">
        <f t="shared" si="3"/>
        <v>1.1200000000000001E-3</v>
      </c>
      <c r="O21" s="157">
        <f t="shared" si="4"/>
        <v>1.68</v>
      </c>
      <c r="P21" s="157">
        <f t="shared" si="5"/>
        <v>1.76</v>
      </c>
      <c r="Q21" s="155">
        <f>'enero 2020'!$G$53</f>
        <v>1.8800000000000003</v>
      </c>
      <c r="R21" s="160" t="s">
        <v>113</v>
      </c>
      <c r="S21" s="158">
        <f t="shared" si="6"/>
        <v>6.2127659574468072E-2</v>
      </c>
      <c r="T21" s="156">
        <f t="shared" si="7"/>
        <v>14.127659574468082</v>
      </c>
      <c r="U21" s="161">
        <f t="shared" si="8"/>
        <v>4.2553191489361694E-3</v>
      </c>
      <c r="V21" s="158">
        <f t="shared" si="9"/>
        <v>5.9574468085106384E-4</v>
      </c>
      <c r="W21" s="158">
        <f t="shared" si="10"/>
        <v>0.89361702127659559</v>
      </c>
      <c r="X21" s="158">
        <f t="shared" si="11"/>
        <v>0.93617021276595724</v>
      </c>
    </row>
    <row r="22" spans="1:24" ht="27.6" x14ac:dyDescent="0.25">
      <c r="A22" s="155">
        <v>11</v>
      </c>
      <c r="B22" s="156">
        <v>6.9</v>
      </c>
      <c r="C22" s="155">
        <v>49322</v>
      </c>
      <c r="D22" s="155">
        <v>85</v>
      </c>
      <c r="E22" s="157">
        <v>1.46</v>
      </c>
      <c r="F22" s="155">
        <v>332</v>
      </c>
      <c r="G22" s="157">
        <v>0.1</v>
      </c>
      <c r="H22" s="158">
        <v>1.4E-2</v>
      </c>
      <c r="I22" s="155">
        <v>21</v>
      </c>
      <c r="J22" s="155">
        <v>22</v>
      </c>
      <c r="K22" s="157">
        <f t="shared" si="0"/>
        <v>0.12409999999999999</v>
      </c>
      <c r="L22" s="157">
        <f t="shared" si="1"/>
        <v>28.22</v>
      </c>
      <c r="M22" s="157">
        <f t="shared" si="2"/>
        <v>8.5000000000000006E-3</v>
      </c>
      <c r="N22" s="158">
        <f t="shared" si="3"/>
        <v>1.1899999999999999E-3</v>
      </c>
      <c r="O22" s="157">
        <f t="shared" si="4"/>
        <v>1.7849999999999999</v>
      </c>
      <c r="P22" s="157">
        <f t="shared" si="5"/>
        <v>1.87</v>
      </c>
      <c r="Q22" s="155">
        <f>'enero 2020'!$G$53</f>
        <v>1.8800000000000003</v>
      </c>
      <c r="R22" s="160" t="s">
        <v>113</v>
      </c>
      <c r="S22" s="158">
        <f t="shared" si="6"/>
        <v>6.6010638297872321E-2</v>
      </c>
      <c r="T22" s="156">
        <f t="shared" si="7"/>
        <v>15.010638297872337</v>
      </c>
      <c r="U22" s="161">
        <f t="shared" si="8"/>
        <v>4.5212765957446804E-3</v>
      </c>
      <c r="V22" s="158">
        <f t="shared" si="9"/>
        <v>6.3297872340425509E-4</v>
      </c>
      <c r="W22" s="158">
        <f t="shared" si="10"/>
        <v>0.94946808510638281</v>
      </c>
      <c r="X22" s="158">
        <f t="shared" si="11"/>
        <v>0.99468085106382964</v>
      </c>
    </row>
    <row r="23" spans="1:24" ht="27.6" x14ac:dyDescent="0.25">
      <c r="A23" s="155">
        <v>12</v>
      </c>
      <c r="B23" s="156">
        <v>6.9</v>
      </c>
      <c r="C23" s="155">
        <v>49411</v>
      </c>
      <c r="D23" s="155">
        <v>89</v>
      </c>
      <c r="E23" s="157">
        <v>1.46</v>
      </c>
      <c r="F23" s="155">
        <v>332</v>
      </c>
      <c r="G23" s="157">
        <v>0.1</v>
      </c>
      <c r="H23" s="158">
        <v>1.4E-2</v>
      </c>
      <c r="I23" s="155">
        <v>21</v>
      </c>
      <c r="J23" s="155">
        <v>22</v>
      </c>
      <c r="K23" s="157">
        <f t="shared" si="0"/>
        <v>0.12994</v>
      </c>
      <c r="L23" s="157">
        <f t="shared" si="1"/>
        <v>29.547999999999998</v>
      </c>
      <c r="M23" s="157">
        <f t="shared" si="2"/>
        <v>8.8999999999999999E-3</v>
      </c>
      <c r="N23" s="158">
        <f t="shared" si="3"/>
        <v>1.2459999999999999E-3</v>
      </c>
      <c r="O23" s="157">
        <f t="shared" si="4"/>
        <v>1.869</v>
      </c>
      <c r="P23" s="157">
        <f t="shared" si="5"/>
        <v>1.958</v>
      </c>
      <c r="Q23" s="155">
        <f>'enero 2020'!$G$53</f>
        <v>1.8800000000000003</v>
      </c>
      <c r="R23" s="160" t="s">
        <v>113</v>
      </c>
      <c r="S23" s="158">
        <f t="shared" si="6"/>
        <v>6.9117021276595733E-2</v>
      </c>
      <c r="T23" s="156">
        <f t="shared" si="7"/>
        <v>15.717021276595741</v>
      </c>
      <c r="U23" s="161">
        <f t="shared" si="8"/>
        <v>4.7340425531914882E-3</v>
      </c>
      <c r="V23" s="158">
        <f t="shared" si="9"/>
        <v>6.6276595744680831E-4</v>
      </c>
      <c r="W23" s="158">
        <f t="shared" si="10"/>
        <v>0.9941489361702126</v>
      </c>
      <c r="X23" s="158">
        <f t="shared" si="11"/>
        <v>1.0414893617021275</v>
      </c>
    </row>
    <row r="24" spans="1:24" ht="27.6" x14ac:dyDescent="0.25">
      <c r="A24" s="155">
        <v>13</v>
      </c>
      <c r="B24" s="156">
        <v>6.3</v>
      </c>
      <c r="C24" s="155">
        <v>49496</v>
      </c>
      <c r="D24" s="155">
        <v>85</v>
      </c>
      <c r="E24" s="157">
        <v>1.46</v>
      </c>
      <c r="F24" s="155">
        <v>332</v>
      </c>
      <c r="G24" s="157">
        <v>0.1</v>
      </c>
      <c r="H24" s="158">
        <v>1.4E-2</v>
      </c>
      <c r="I24" s="155">
        <v>21</v>
      </c>
      <c r="J24" s="155">
        <v>22</v>
      </c>
      <c r="K24" s="157">
        <f t="shared" si="0"/>
        <v>0.12409999999999999</v>
      </c>
      <c r="L24" s="157">
        <f t="shared" si="1"/>
        <v>28.22</v>
      </c>
      <c r="M24" s="157">
        <f t="shared" si="2"/>
        <v>8.5000000000000006E-3</v>
      </c>
      <c r="N24" s="158">
        <f t="shared" si="3"/>
        <v>1.1899999999999999E-3</v>
      </c>
      <c r="O24" s="157">
        <f t="shared" si="4"/>
        <v>1.7849999999999999</v>
      </c>
      <c r="P24" s="157">
        <f t="shared" si="5"/>
        <v>1.87</v>
      </c>
      <c r="Q24" s="155">
        <f>'enero 2020'!$G$53</f>
        <v>1.8800000000000003</v>
      </c>
      <c r="R24" s="160" t="s">
        <v>113</v>
      </c>
      <c r="S24" s="158">
        <f t="shared" si="6"/>
        <v>6.6010638297872321E-2</v>
      </c>
      <c r="T24" s="156">
        <f t="shared" si="7"/>
        <v>15.010638297872337</v>
      </c>
      <c r="U24" s="161">
        <f t="shared" si="8"/>
        <v>4.5212765957446804E-3</v>
      </c>
      <c r="V24" s="158">
        <f t="shared" si="9"/>
        <v>6.3297872340425509E-4</v>
      </c>
      <c r="W24" s="158">
        <f t="shared" si="10"/>
        <v>0.94946808510638281</v>
      </c>
      <c r="X24" s="158">
        <f t="shared" si="11"/>
        <v>0.99468085106382964</v>
      </c>
    </row>
    <row r="25" spans="1:24" ht="13.8" x14ac:dyDescent="0.25">
      <c r="A25" s="155">
        <v>14</v>
      </c>
      <c r="B25" s="156">
        <v>6.3</v>
      </c>
      <c r="C25" s="155">
        <v>49496</v>
      </c>
      <c r="D25" s="155"/>
      <c r="E25" s="157">
        <v>1.46</v>
      </c>
      <c r="F25" s="155">
        <v>332</v>
      </c>
      <c r="G25" s="157">
        <v>0.1</v>
      </c>
      <c r="H25" s="158">
        <v>1.4E-2</v>
      </c>
      <c r="I25" s="155">
        <v>21</v>
      </c>
      <c r="J25" s="155">
        <v>22</v>
      </c>
      <c r="K25" s="157"/>
      <c r="L25" s="157"/>
      <c r="M25" s="157"/>
      <c r="N25" s="158"/>
      <c r="O25" s="157"/>
      <c r="P25" s="157"/>
      <c r="Q25" s="155">
        <f>'enero 2020'!$G$53</f>
        <v>1.8800000000000003</v>
      </c>
      <c r="R25" s="160" t="s">
        <v>112</v>
      </c>
      <c r="S25" s="158"/>
      <c r="T25" s="156"/>
      <c r="U25" s="161"/>
      <c r="V25" s="158"/>
      <c r="W25" s="158"/>
      <c r="X25" s="158"/>
    </row>
    <row r="26" spans="1:24" ht="13.8" x14ac:dyDescent="0.25">
      <c r="A26" s="155">
        <v>15</v>
      </c>
      <c r="B26" s="156">
        <v>6.7</v>
      </c>
      <c r="C26" s="155">
        <v>49496</v>
      </c>
      <c r="D26" s="155"/>
      <c r="E26" s="157">
        <v>1.46</v>
      </c>
      <c r="F26" s="155">
        <v>332</v>
      </c>
      <c r="G26" s="157">
        <v>0.1</v>
      </c>
      <c r="H26" s="158">
        <v>1.4E-2</v>
      </c>
      <c r="I26" s="155">
        <v>21</v>
      </c>
      <c r="J26" s="155">
        <v>22</v>
      </c>
      <c r="K26" s="157"/>
      <c r="L26" s="157"/>
      <c r="M26" s="157"/>
      <c r="N26" s="158"/>
      <c r="O26" s="157"/>
      <c r="P26" s="157"/>
      <c r="Q26" s="155">
        <f>'enero 2020'!$G$53</f>
        <v>1.8800000000000003</v>
      </c>
      <c r="R26" s="160" t="s">
        <v>112</v>
      </c>
      <c r="S26" s="158"/>
      <c r="T26" s="156"/>
      <c r="U26" s="161"/>
      <c r="V26" s="158"/>
      <c r="W26" s="158"/>
      <c r="X26" s="158"/>
    </row>
    <row r="27" spans="1:24" ht="27.6" x14ac:dyDescent="0.25">
      <c r="A27" s="155">
        <v>16</v>
      </c>
      <c r="B27" s="156">
        <v>6.4</v>
      </c>
      <c r="C27" s="155">
        <v>49580</v>
      </c>
      <c r="D27" s="155">
        <v>84</v>
      </c>
      <c r="E27" s="157">
        <v>1.46</v>
      </c>
      <c r="F27" s="155">
        <v>332</v>
      </c>
      <c r="G27" s="157">
        <v>0.1</v>
      </c>
      <c r="H27" s="158">
        <v>1.4E-2</v>
      </c>
      <c r="I27" s="155">
        <v>21</v>
      </c>
      <c r="J27" s="155">
        <v>22</v>
      </c>
      <c r="K27" s="157">
        <f t="shared" si="0"/>
        <v>0.12264</v>
      </c>
      <c r="L27" s="157">
        <f t="shared" si="1"/>
        <v>27.888000000000002</v>
      </c>
      <c r="M27" s="157">
        <f t="shared" si="2"/>
        <v>8.4000000000000012E-3</v>
      </c>
      <c r="N27" s="158">
        <f t="shared" si="3"/>
        <v>1.176E-3</v>
      </c>
      <c r="O27" s="157">
        <f t="shared" si="4"/>
        <v>1.764</v>
      </c>
      <c r="P27" s="157">
        <f t="shared" si="5"/>
        <v>1.8480000000000001</v>
      </c>
      <c r="Q27" s="155">
        <f>'enero 2020'!$G$53</f>
        <v>1.8800000000000003</v>
      </c>
      <c r="R27" s="160" t="s">
        <v>113</v>
      </c>
      <c r="S27" s="158">
        <f t="shared" si="6"/>
        <v>6.5234042553191471E-2</v>
      </c>
      <c r="T27" s="156">
        <f t="shared" si="7"/>
        <v>14.834042553191487</v>
      </c>
      <c r="U27" s="161">
        <f t="shared" si="8"/>
        <v>4.4680851063829789E-3</v>
      </c>
      <c r="V27" s="158">
        <f t="shared" si="9"/>
        <v>6.2553191489361684E-4</v>
      </c>
      <c r="W27" s="158">
        <f t="shared" si="10"/>
        <v>0.93829787234042539</v>
      </c>
      <c r="X27" s="158">
        <f t="shared" si="11"/>
        <v>0.98297872340425518</v>
      </c>
    </row>
    <row r="28" spans="1:24" ht="27.6" x14ac:dyDescent="0.25">
      <c r="A28" s="155">
        <v>17</v>
      </c>
      <c r="B28" s="156">
        <v>6.2</v>
      </c>
      <c r="C28" s="155">
        <v>49662</v>
      </c>
      <c r="D28" s="155">
        <v>82</v>
      </c>
      <c r="E28" s="157">
        <v>1.46</v>
      </c>
      <c r="F28" s="155">
        <v>332</v>
      </c>
      <c r="G28" s="157">
        <v>0.1</v>
      </c>
      <c r="H28" s="158">
        <v>1.4E-2</v>
      </c>
      <c r="I28" s="155">
        <v>21</v>
      </c>
      <c r="J28" s="155">
        <v>22</v>
      </c>
      <c r="K28" s="157">
        <f t="shared" si="0"/>
        <v>0.11971999999999999</v>
      </c>
      <c r="L28" s="157">
        <f t="shared" si="1"/>
        <v>27.224</v>
      </c>
      <c r="M28" s="157">
        <f t="shared" si="2"/>
        <v>8.2000000000000007E-3</v>
      </c>
      <c r="N28" s="158">
        <f t="shared" si="3"/>
        <v>1.1480000000000001E-3</v>
      </c>
      <c r="O28" s="157">
        <f t="shared" si="4"/>
        <v>1.722</v>
      </c>
      <c r="P28" s="157">
        <f t="shared" si="5"/>
        <v>1.804</v>
      </c>
      <c r="Q28" s="155">
        <f>'enero 2020'!$G$53</f>
        <v>1.8800000000000003</v>
      </c>
      <c r="R28" s="160" t="s">
        <v>113</v>
      </c>
      <c r="S28" s="158">
        <f t="shared" si="6"/>
        <v>6.3680851063829771E-2</v>
      </c>
      <c r="T28" s="156">
        <f t="shared" si="7"/>
        <v>14.480851063829785</v>
      </c>
      <c r="U28" s="161">
        <f t="shared" si="8"/>
        <v>4.3617021276595742E-3</v>
      </c>
      <c r="V28" s="158">
        <f t="shared" si="9"/>
        <v>6.1063829787234044E-4</v>
      </c>
      <c r="W28" s="158">
        <f t="shared" si="10"/>
        <v>0.91595744680851043</v>
      </c>
      <c r="X28" s="158">
        <f t="shared" si="11"/>
        <v>0.95957446808510627</v>
      </c>
    </row>
    <row r="29" spans="1:24" ht="27.6" x14ac:dyDescent="0.25">
      <c r="A29" s="155">
        <v>18</v>
      </c>
      <c r="B29" s="156">
        <v>6.5</v>
      </c>
      <c r="C29" s="155">
        <v>49744</v>
      </c>
      <c r="D29" s="155">
        <v>82</v>
      </c>
      <c r="E29" s="157">
        <v>1.46</v>
      </c>
      <c r="F29" s="155">
        <v>332</v>
      </c>
      <c r="G29" s="157">
        <v>0.1</v>
      </c>
      <c r="H29" s="158">
        <v>1.4E-2</v>
      </c>
      <c r="I29" s="155">
        <v>21</v>
      </c>
      <c r="J29" s="155">
        <v>22</v>
      </c>
      <c r="K29" s="157">
        <f t="shared" si="0"/>
        <v>0.11971999999999999</v>
      </c>
      <c r="L29" s="157">
        <f t="shared" si="1"/>
        <v>27.224</v>
      </c>
      <c r="M29" s="157">
        <f t="shared" si="2"/>
        <v>8.2000000000000007E-3</v>
      </c>
      <c r="N29" s="158">
        <f t="shared" si="3"/>
        <v>1.1480000000000001E-3</v>
      </c>
      <c r="O29" s="157">
        <f t="shared" si="4"/>
        <v>1.722</v>
      </c>
      <c r="P29" s="157">
        <f t="shared" si="5"/>
        <v>1.804</v>
      </c>
      <c r="Q29" s="155">
        <f>'enero 2020'!$G$53</f>
        <v>1.8800000000000003</v>
      </c>
      <c r="R29" s="160" t="s">
        <v>113</v>
      </c>
      <c r="S29" s="158">
        <f t="shared" si="6"/>
        <v>6.3680851063829771E-2</v>
      </c>
      <c r="T29" s="156">
        <f t="shared" si="7"/>
        <v>14.480851063829785</v>
      </c>
      <c r="U29" s="161">
        <f t="shared" si="8"/>
        <v>4.3617021276595742E-3</v>
      </c>
      <c r="V29" s="158">
        <f t="shared" si="9"/>
        <v>6.1063829787234044E-4</v>
      </c>
      <c r="W29" s="158">
        <f t="shared" si="10"/>
        <v>0.91595744680851043</v>
      </c>
      <c r="X29" s="158">
        <f t="shared" si="11"/>
        <v>0.95957446808510627</v>
      </c>
    </row>
    <row r="30" spans="1:24" ht="27.6" x14ac:dyDescent="0.25">
      <c r="A30" s="155">
        <v>19</v>
      </c>
      <c r="B30" s="156">
        <v>6.7</v>
      </c>
      <c r="C30" s="155">
        <v>49830</v>
      </c>
      <c r="D30" s="155">
        <v>86</v>
      </c>
      <c r="E30" s="157">
        <v>1.3</v>
      </c>
      <c r="F30" s="155">
        <v>108</v>
      </c>
      <c r="G30" s="157">
        <v>0.16</v>
      </c>
      <c r="H30" s="158">
        <v>5.0000000000000001E-3</v>
      </c>
      <c r="I30" s="155">
        <v>52</v>
      </c>
      <c r="J30" s="155">
        <v>60</v>
      </c>
      <c r="K30" s="157">
        <f t="shared" si="0"/>
        <v>0.1118</v>
      </c>
      <c r="L30" s="157">
        <f t="shared" si="1"/>
        <v>9.2880000000000003</v>
      </c>
      <c r="M30" s="157">
        <f t="shared" si="2"/>
        <v>1.376E-2</v>
      </c>
      <c r="N30" s="158">
        <f t="shared" si="3"/>
        <v>4.2999999999999999E-4</v>
      </c>
      <c r="O30" s="157">
        <f t="shared" si="4"/>
        <v>4.4720000000000004</v>
      </c>
      <c r="P30" s="157">
        <f t="shared" si="5"/>
        <v>1.8919999999999999</v>
      </c>
      <c r="Q30" s="155">
        <f>'enero 2020'!$G$53</f>
        <v>1.8800000000000003</v>
      </c>
      <c r="R30" s="160" t="s">
        <v>113</v>
      </c>
      <c r="S30" s="158">
        <f t="shared" si="6"/>
        <v>5.9468085106382969E-2</v>
      </c>
      <c r="T30" s="156">
        <f t="shared" si="7"/>
        <v>4.9404255319148929</v>
      </c>
      <c r="U30" s="161">
        <f t="shared" si="8"/>
        <v>7.3191489361702109E-3</v>
      </c>
      <c r="V30" s="158">
        <f t="shared" si="9"/>
        <v>2.2872340425531909E-4</v>
      </c>
      <c r="W30" s="158">
        <f t="shared" si="10"/>
        <v>2.3787234042553189</v>
      </c>
      <c r="X30" s="158">
        <f t="shared" si="11"/>
        <v>1.006382978723404</v>
      </c>
    </row>
    <row r="31" spans="1:24" ht="27.6" x14ac:dyDescent="0.25">
      <c r="A31" s="155">
        <v>20</v>
      </c>
      <c r="B31" s="156">
        <v>6.6</v>
      </c>
      <c r="C31" s="155">
        <v>49920</v>
      </c>
      <c r="D31" s="155">
        <v>90</v>
      </c>
      <c r="E31" s="157">
        <v>1.3</v>
      </c>
      <c r="F31" s="155">
        <v>108</v>
      </c>
      <c r="G31" s="157">
        <v>0.16</v>
      </c>
      <c r="H31" s="158">
        <v>5.0000000000000001E-3</v>
      </c>
      <c r="I31" s="155">
        <v>52</v>
      </c>
      <c r="J31" s="155">
        <v>60</v>
      </c>
      <c r="K31" s="157">
        <f t="shared" si="0"/>
        <v>0.11700000000000001</v>
      </c>
      <c r="L31" s="157">
        <f t="shared" si="1"/>
        <v>9.7200000000000006</v>
      </c>
      <c r="M31" s="157">
        <f t="shared" si="2"/>
        <v>1.44E-2</v>
      </c>
      <c r="N31" s="158">
        <f t="shared" si="3"/>
        <v>4.4999999999999999E-4</v>
      </c>
      <c r="O31" s="157">
        <f t="shared" si="4"/>
        <v>4.68</v>
      </c>
      <c r="P31" s="157">
        <f t="shared" si="5"/>
        <v>5.4</v>
      </c>
      <c r="Q31" s="155">
        <f>'enero 2020'!$G$53</f>
        <v>1.8800000000000003</v>
      </c>
      <c r="R31" s="160" t="s">
        <v>113</v>
      </c>
      <c r="S31" s="158">
        <f t="shared" si="6"/>
        <v>6.2234042553191482E-2</v>
      </c>
      <c r="T31" s="156">
        <f t="shared" si="7"/>
        <v>5.1702127659574462</v>
      </c>
      <c r="U31" s="161">
        <f t="shared" si="8"/>
        <v>7.6595744680851051E-3</v>
      </c>
      <c r="V31" s="158">
        <f t="shared" si="9"/>
        <v>2.3936170212765954E-4</v>
      </c>
      <c r="W31" s="158">
        <f t="shared" si="10"/>
        <v>2.4893617021276588</v>
      </c>
      <c r="X31" s="158">
        <f t="shared" si="11"/>
        <v>2.8723404255319145</v>
      </c>
    </row>
    <row r="32" spans="1:24" ht="13.8" x14ac:dyDescent="0.25">
      <c r="A32" s="155">
        <v>21</v>
      </c>
      <c r="B32" s="156">
        <v>7.1</v>
      </c>
      <c r="C32" s="155">
        <v>49920</v>
      </c>
      <c r="D32" s="155"/>
      <c r="E32" s="155">
        <v>1</v>
      </c>
      <c r="F32" s="155">
        <v>108</v>
      </c>
      <c r="G32" s="157">
        <v>0.16</v>
      </c>
      <c r="H32" s="158">
        <v>5.0000000000000001E-3</v>
      </c>
      <c r="I32" s="155">
        <v>52</v>
      </c>
      <c r="J32" s="155">
        <v>60</v>
      </c>
      <c r="K32" s="157"/>
      <c r="L32" s="157"/>
      <c r="M32" s="157"/>
      <c r="N32" s="158"/>
      <c r="O32" s="157"/>
      <c r="P32" s="157"/>
      <c r="Q32" s="155">
        <f>'enero 2020'!$G$53</f>
        <v>1.8800000000000003</v>
      </c>
      <c r="R32" s="160" t="s">
        <v>112</v>
      </c>
      <c r="S32" s="158"/>
      <c r="T32" s="156"/>
      <c r="U32" s="161"/>
      <c r="V32" s="158"/>
      <c r="W32" s="158"/>
      <c r="X32" s="158"/>
    </row>
    <row r="33" spans="1:24" ht="13.8" x14ac:dyDescent="0.25">
      <c r="A33" s="155">
        <v>22</v>
      </c>
      <c r="B33" s="156">
        <v>6.4</v>
      </c>
      <c r="C33" s="155">
        <v>49920</v>
      </c>
      <c r="D33" s="155"/>
      <c r="E33" s="155">
        <v>1</v>
      </c>
      <c r="F33" s="155">
        <v>108</v>
      </c>
      <c r="G33" s="157">
        <v>0.16</v>
      </c>
      <c r="H33" s="158">
        <v>5.0000000000000001E-3</v>
      </c>
      <c r="I33" s="155">
        <v>52</v>
      </c>
      <c r="J33" s="155">
        <v>60</v>
      </c>
      <c r="K33" s="157"/>
      <c r="L33" s="157"/>
      <c r="M33" s="157"/>
      <c r="N33" s="158"/>
      <c r="O33" s="157"/>
      <c r="P33" s="157"/>
      <c r="Q33" s="155">
        <f>'enero 2020'!$G$53</f>
        <v>1.8800000000000003</v>
      </c>
      <c r="R33" s="160" t="s">
        <v>112</v>
      </c>
      <c r="S33" s="158"/>
      <c r="T33" s="156"/>
      <c r="U33" s="161"/>
      <c r="V33" s="158"/>
      <c r="W33" s="158"/>
      <c r="X33" s="158"/>
    </row>
    <row r="34" spans="1:24" ht="27.6" x14ac:dyDescent="0.25">
      <c r="A34" s="155">
        <v>23</v>
      </c>
      <c r="B34" s="156">
        <v>6.5</v>
      </c>
      <c r="C34" s="155">
        <v>49965</v>
      </c>
      <c r="D34" s="155">
        <v>45</v>
      </c>
      <c r="E34" s="155">
        <v>1</v>
      </c>
      <c r="F34" s="155">
        <v>108</v>
      </c>
      <c r="G34" s="157">
        <v>0.16</v>
      </c>
      <c r="H34" s="158">
        <v>5.0000000000000001E-3</v>
      </c>
      <c r="I34" s="155">
        <v>52</v>
      </c>
      <c r="J34" s="155">
        <v>60</v>
      </c>
      <c r="K34" s="157">
        <f t="shared" si="0"/>
        <v>4.4999999999999998E-2</v>
      </c>
      <c r="L34" s="157">
        <f t="shared" si="1"/>
        <v>4.8600000000000003</v>
      </c>
      <c r="M34" s="157">
        <f t="shared" si="2"/>
        <v>7.1999999999999998E-3</v>
      </c>
      <c r="N34" s="158">
        <f t="shared" si="3"/>
        <v>2.2499999999999999E-4</v>
      </c>
      <c r="O34" s="157">
        <f t="shared" si="4"/>
        <v>2.34</v>
      </c>
      <c r="P34" s="157">
        <f t="shared" si="5"/>
        <v>2.7</v>
      </c>
      <c r="Q34" s="155">
        <f>'enero 2020'!$G$53</f>
        <v>1.8800000000000003</v>
      </c>
      <c r="R34" s="160" t="s">
        <v>113</v>
      </c>
      <c r="S34" s="158">
        <f t="shared" si="6"/>
        <v>2.3936170212765954E-2</v>
      </c>
      <c r="T34" s="156">
        <f t="shared" si="7"/>
        <v>2.5851063829787231</v>
      </c>
      <c r="U34" s="161">
        <f t="shared" si="8"/>
        <v>3.8297872340425526E-3</v>
      </c>
      <c r="V34" s="158">
        <f t="shared" si="9"/>
        <v>1.1968085106382977E-4</v>
      </c>
      <c r="W34" s="158">
        <f t="shared" si="10"/>
        <v>1.2446808510638294</v>
      </c>
      <c r="X34" s="158">
        <f t="shared" si="11"/>
        <v>1.4361702127659572</v>
      </c>
    </row>
    <row r="35" spans="1:24" ht="27.6" x14ac:dyDescent="0.25">
      <c r="A35" s="155">
        <v>24</v>
      </c>
      <c r="B35" s="156">
        <v>6.3</v>
      </c>
      <c r="C35" s="155">
        <v>50010</v>
      </c>
      <c r="D35" s="155">
        <v>45</v>
      </c>
      <c r="E35" s="155">
        <v>1</v>
      </c>
      <c r="F35" s="155">
        <v>108</v>
      </c>
      <c r="G35" s="157">
        <v>0.16</v>
      </c>
      <c r="H35" s="158">
        <v>5.0000000000000001E-3</v>
      </c>
      <c r="I35" s="155">
        <v>52</v>
      </c>
      <c r="J35" s="155">
        <v>60</v>
      </c>
      <c r="K35" s="157">
        <f t="shared" si="0"/>
        <v>4.4999999999999998E-2</v>
      </c>
      <c r="L35" s="157">
        <f t="shared" si="1"/>
        <v>4.8600000000000003</v>
      </c>
      <c r="M35" s="157">
        <f t="shared" si="2"/>
        <v>7.1999999999999998E-3</v>
      </c>
      <c r="N35" s="158">
        <f t="shared" si="3"/>
        <v>2.2499999999999999E-4</v>
      </c>
      <c r="O35" s="157">
        <f t="shared" si="4"/>
        <v>2.34</v>
      </c>
      <c r="P35" s="157">
        <f t="shared" si="5"/>
        <v>2.7</v>
      </c>
      <c r="Q35" s="155">
        <f>'enero 2020'!$G$53</f>
        <v>1.8800000000000003</v>
      </c>
      <c r="R35" s="160" t="s">
        <v>113</v>
      </c>
      <c r="S35" s="158">
        <f t="shared" si="6"/>
        <v>2.3936170212765954E-2</v>
      </c>
      <c r="T35" s="156">
        <f t="shared" si="7"/>
        <v>2.5851063829787231</v>
      </c>
      <c r="U35" s="161">
        <f t="shared" si="8"/>
        <v>3.8297872340425526E-3</v>
      </c>
      <c r="V35" s="158">
        <f t="shared" si="9"/>
        <v>1.1968085106382977E-4</v>
      </c>
      <c r="W35" s="158">
        <f t="shared" si="10"/>
        <v>1.2446808510638294</v>
      </c>
      <c r="X35" s="158">
        <f t="shared" si="11"/>
        <v>1.4361702127659572</v>
      </c>
    </row>
    <row r="36" spans="1:24" ht="27.6" x14ac:dyDescent="0.25">
      <c r="A36" s="155">
        <v>25</v>
      </c>
      <c r="B36" s="156">
        <v>7</v>
      </c>
      <c r="C36" s="155">
        <v>50055</v>
      </c>
      <c r="D36" s="155">
        <v>45</v>
      </c>
      <c r="E36" s="155">
        <v>1</v>
      </c>
      <c r="F36" s="155">
        <v>108</v>
      </c>
      <c r="G36" s="157">
        <v>0.16</v>
      </c>
      <c r="H36" s="158">
        <v>5.0000000000000001E-3</v>
      </c>
      <c r="I36" s="155">
        <v>52</v>
      </c>
      <c r="J36" s="155">
        <v>60</v>
      </c>
      <c r="K36" s="157">
        <f t="shared" si="0"/>
        <v>4.4999999999999998E-2</v>
      </c>
      <c r="L36" s="157">
        <f t="shared" si="1"/>
        <v>4.8600000000000003</v>
      </c>
      <c r="M36" s="157">
        <f t="shared" si="2"/>
        <v>7.1999999999999998E-3</v>
      </c>
      <c r="N36" s="158">
        <f t="shared" si="3"/>
        <v>2.2499999999999999E-4</v>
      </c>
      <c r="O36" s="157">
        <f t="shared" si="4"/>
        <v>2.34</v>
      </c>
      <c r="P36" s="157">
        <f t="shared" si="5"/>
        <v>2.7</v>
      </c>
      <c r="Q36" s="155">
        <f>'enero 2020'!$G$53</f>
        <v>1.8800000000000003</v>
      </c>
      <c r="R36" s="160" t="s">
        <v>113</v>
      </c>
      <c r="S36" s="158">
        <f t="shared" si="6"/>
        <v>2.3936170212765954E-2</v>
      </c>
      <c r="T36" s="156">
        <f t="shared" si="7"/>
        <v>2.5851063829787231</v>
      </c>
      <c r="U36" s="161">
        <f t="shared" si="8"/>
        <v>3.8297872340425526E-3</v>
      </c>
      <c r="V36" s="158">
        <f t="shared" si="9"/>
        <v>1.1968085106382977E-4</v>
      </c>
      <c r="W36" s="158">
        <f t="shared" si="10"/>
        <v>1.2446808510638294</v>
      </c>
      <c r="X36" s="158">
        <f t="shared" si="11"/>
        <v>1.4361702127659572</v>
      </c>
    </row>
    <row r="37" spans="1:24" ht="27.6" x14ac:dyDescent="0.25">
      <c r="A37" s="155">
        <v>26</v>
      </c>
      <c r="B37" s="156">
        <v>7.2</v>
      </c>
      <c r="C37" s="155">
        <v>50100</v>
      </c>
      <c r="D37" s="155">
        <v>45</v>
      </c>
      <c r="E37" s="155">
        <v>1</v>
      </c>
      <c r="F37" s="155">
        <v>108</v>
      </c>
      <c r="G37" s="157">
        <v>0.16</v>
      </c>
      <c r="H37" s="158">
        <v>5.0000000000000001E-3</v>
      </c>
      <c r="I37" s="155">
        <v>52</v>
      </c>
      <c r="J37" s="155">
        <v>60</v>
      </c>
      <c r="K37" s="157">
        <f t="shared" si="0"/>
        <v>4.4999999999999998E-2</v>
      </c>
      <c r="L37" s="157">
        <f t="shared" si="1"/>
        <v>4.8600000000000003</v>
      </c>
      <c r="M37" s="157">
        <f t="shared" si="2"/>
        <v>7.1999999999999998E-3</v>
      </c>
      <c r="N37" s="158">
        <f t="shared" si="3"/>
        <v>2.2499999999999999E-4</v>
      </c>
      <c r="O37" s="157">
        <f t="shared" si="4"/>
        <v>2.34</v>
      </c>
      <c r="P37" s="157">
        <f t="shared" si="5"/>
        <v>2.7</v>
      </c>
      <c r="Q37" s="155">
        <f>'enero 2020'!$G$53</f>
        <v>1.8800000000000003</v>
      </c>
      <c r="R37" s="160" t="s">
        <v>113</v>
      </c>
      <c r="S37" s="158">
        <f t="shared" si="6"/>
        <v>2.3936170212765954E-2</v>
      </c>
      <c r="T37" s="156">
        <f t="shared" si="7"/>
        <v>2.5851063829787231</v>
      </c>
      <c r="U37" s="161">
        <f t="shared" si="8"/>
        <v>3.8297872340425526E-3</v>
      </c>
      <c r="V37" s="158">
        <f t="shared" si="9"/>
        <v>1.1968085106382977E-4</v>
      </c>
      <c r="W37" s="158">
        <f t="shared" si="10"/>
        <v>1.2446808510638294</v>
      </c>
      <c r="X37" s="158">
        <f t="shared" si="11"/>
        <v>1.4361702127659572</v>
      </c>
    </row>
    <row r="38" spans="1:24" ht="27.6" x14ac:dyDescent="0.25">
      <c r="A38" s="155">
        <v>27</v>
      </c>
      <c r="B38" s="156">
        <v>6.9</v>
      </c>
      <c r="C38" s="155">
        <v>50145</v>
      </c>
      <c r="D38" s="155">
        <v>45</v>
      </c>
      <c r="E38" s="155">
        <v>1</v>
      </c>
      <c r="F38" s="155">
        <v>108</v>
      </c>
      <c r="G38" s="157">
        <v>0.16</v>
      </c>
      <c r="H38" s="158">
        <v>5.0000000000000001E-3</v>
      </c>
      <c r="I38" s="155">
        <v>52</v>
      </c>
      <c r="J38" s="155">
        <v>60</v>
      </c>
      <c r="K38" s="157">
        <f t="shared" si="0"/>
        <v>4.4999999999999998E-2</v>
      </c>
      <c r="L38" s="157">
        <f t="shared" si="1"/>
        <v>4.8600000000000003</v>
      </c>
      <c r="M38" s="157">
        <f t="shared" si="2"/>
        <v>7.1999999999999998E-3</v>
      </c>
      <c r="N38" s="158">
        <f t="shared" si="3"/>
        <v>2.2499999999999999E-4</v>
      </c>
      <c r="O38" s="157">
        <f t="shared" si="4"/>
        <v>2.34</v>
      </c>
      <c r="P38" s="157">
        <f t="shared" si="5"/>
        <v>2.7</v>
      </c>
      <c r="Q38" s="155">
        <f>'enero 2020'!$G$53</f>
        <v>1.8800000000000003</v>
      </c>
      <c r="R38" s="160" t="s">
        <v>113</v>
      </c>
      <c r="S38" s="158">
        <f t="shared" si="6"/>
        <v>2.3936170212765954E-2</v>
      </c>
      <c r="T38" s="156">
        <f t="shared" si="7"/>
        <v>2.5851063829787231</v>
      </c>
      <c r="U38" s="161">
        <f t="shared" si="8"/>
        <v>3.8297872340425526E-3</v>
      </c>
      <c r="V38" s="158">
        <f t="shared" si="9"/>
        <v>1.1968085106382977E-4</v>
      </c>
      <c r="W38" s="158">
        <f t="shared" si="10"/>
        <v>1.2446808510638294</v>
      </c>
      <c r="X38" s="158">
        <f t="shared" si="11"/>
        <v>1.4361702127659572</v>
      </c>
    </row>
    <row r="39" spans="1:24" ht="13.8" x14ac:dyDescent="0.25">
      <c r="A39" s="155">
        <v>28</v>
      </c>
      <c r="B39" s="156">
        <v>6.4</v>
      </c>
      <c r="C39" s="155">
        <v>50145</v>
      </c>
      <c r="D39" s="155"/>
      <c r="E39" s="155">
        <v>1</v>
      </c>
      <c r="F39" s="155">
        <v>108</v>
      </c>
      <c r="G39" s="157">
        <v>0.16</v>
      </c>
      <c r="H39" s="158">
        <v>5.0000000000000001E-3</v>
      </c>
      <c r="I39" s="155">
        <v>52</v>
      </c>
      <c r="J39" s="155">
        <v>60</v>
      </c>
      <c r="K39" s="157"/>
      <c r="L39" s="157"/>
      <c r="M39" s="157"/>
      <c r="N39" s="158"/>
      <c r="O39" s="157"/>
      <c r="P39" s="157"/>
      <c r="Q39" s="155">
        <f>'enero 2020'!$G$53</f>
        <v>1.8800000000000003</v>
      </c>
      <c r="R39" s="160" t="s">
        <v>112</v>
      </c>
      <c r="S39" s="158"/>
      <c r="T39" s="156"/>
      <c r="U39" s="161"/>
      <c r="V39" s="158"/>
      <c r="W39" s="158"/>
      <c r="X39" s="158"/>
    </row>
    <row r="40" spans="1:24" ht="13.8" x14ac:dyDescent="0.25">
      <c r="A40" s="155">
        <v>29</v>
      </c>
      <c r="B40" s="156">
        <v>6.4</v>
      </c>
      <c r="C40" s="155">
        <v>50145</v>
      </c>
      <c r="D40" s="155"/>
      <c r="E40" s="155">
        <v>1</v>
      </c>
      <c r="F40" s="155">
        <v>108</v>
      </c>
      <c r="G40" s="157">
        <v>0.16</v>
      </c>
      <c r="H40" s="158">
        <v>5.0000000000000001E-3</v>
      </c>
      <c r="I40" s="155">
        <v>52</v>
      </c>
      <c r="J40" s="155">
        <v>60</v>
      </c>
      <c r="K40" s="157"/>
      <c r="L40" s="157"/>
      <c r="M40" s="157"/>
      <c r="N40" s="158"/>
      <c r="O40" s="157"/>
      <c r="P40" s="157"/>
      <c r="Q40" s="155">
        <f>'enero 2020'!$G$53</f>
        <v>1.8800000000000003</v>
      </c>
      <c r="R40" s="160" t="s">
        <v>112</v>
      </c>
      <c r="S40" s="158"/>
      <c r="T40" s="156"/>
      <c r="U40" s="161"/>
      <c r="V40" s="158"/>
      <c r="W40" s="158"/>
      <c r="X40" s="158"/>
    </row>
    <row r="41" spans="1:24" ht="27.6" x14ac:dyDescent="0.25">
      <c r="A41" s="155">
        <v>30</v>
      </c>
      <c r="B41" s="156">
        <v>6.3</v>
      </c>
      <c r="C41" s="155">
        <v>50185</v>
      </c>
      <c r="D41" s="155">
        <v>40</v>
      </c>
      <c r="E41" s="155">
        <v>1</v>
      </c>
      <c r="F41" s="155">
        <v>108</v>
      </c>
      <c r="G41" s="157">
        <v>0.16</v>
      </c>
      <c r="H41" s="158">
        <v>5.0000000000000001E-3</v>
      </c>
      <c r="I41" s="155">
        <v>52</v>
      </c>
      <c r="J41" s="155">
        <v>60</v>
      </c>
      <c r="K41" s="157">
        <f t="shared" si="0"/>
        <v>0.04</v>
      </c>
      <c r="L41" s="157">
        <f t="shared" si="1"/>
        <v>4.32</v>
      </c>
      <c r="M41" s="157">
        <f t="shared" si="2"/>
        <v>6.4000000000000003E-3</v>
      </c>
      <c r="N41" s="158">
        <f t="shared" si="3"/>
        <v>2.0000000000000001E-4</v>
      </c>
      <c r="O41" s="157">
        <f t="shared" si="4"/>
        <v>2.08</v>
      </c>
      <c r="P41" s="157">
        <f t="shared" si="5"/>
        <v>2.4</v>
      </c>
      <c r="Q41" s="155">
        <f>'enero 2020'!$G$53</f>
        <v>1.8800000000000003</v>
      </c>
      <c r="R41" s="160" t="s">
        <v>113</v>
      </c>
      <c r="S41" s="158">
        <f t="shared" si="6"/>
        <v>2.1276595744680847E-2</v>
      </c>
      <c r="T41" s="156">
        <f t="shared" si="7"/>
        <v>2.2978723404255317</v>
      </c>
      <c r="U41" s="161">
        <f t="shared" si="8"/>
        <v>3.4042553191489357E-3</v>
      </c>
      <c r="V41" s="158">
        <f t="shared" si="9"/>
        <v>1.0638297872340424E-4</v>
      </c>
      <c r="W41" s="158">
        <f t="shared" si="10"/>
        <v>1.1063829787234041</v>
      </c>
      <c r="X41" s="158">
        <f t="shared" si="11"/>
        <v>1.2765957446808507</v>
      </c>
    </row>
    <row r="42" spans="1:24" ht="27.6" x14ac:dyDescent="0.25">
      <c r="A42" s="155">
        <v>31</v>
      </c>
      <c r="B42" s="156">
        <v>6.3</v>
      </c>
      <c r="C42" s="155">
        <v>50225</v>
      </c>
      <c r="D42" s="155">
        <v>40</v>
      </c>
      <c r="E42" s="155">
        <v>1</v>
      </c>
      <c r="F42" s="155">
        <v>108</v>
      </c>
      <c r="G42" s="157">
        <v>0.16</v>
      </c>
      <c r="H42" s="158">
        <v>5.0000000000000001E-3</v>
      </c>
      <c r="I42" s="155">
        <v>52</v>
      </c>
      <c r="J42" s="155">
        <v>60</v>
      </c>
      <c r="K42" s="157">
        <f t="shared" si="0"/>
        <v>0.04</v>
      </c>
      <c r="L42" s="157">
        <f t="shared" si="1"/>
        <v>4.32</v>
      </c>
      <c r="M42" s="157">
        <f t="shared" si="2"/>
        <v>6.4000000000000003E-3</v>
      </c>
      <c r="N42" s="158">
        <f t="shared" si="3"/>
        <v>2.0000000000000001E-4</v>
      </c>
      <c r="O42" s="157">
        <f t="shared" si="4"/>
        <v>2.08</v>
      </c>
      <c r="P42" s="157">
        <f t="shared" si="5"/>
        <v>2.4</v>
      </c>
      <c r="Q42" s="155">
        <f>'enero 2020'!$G$53</f>
        <v>1.8800000000000003</v>
      </c>
      <c r="R42" s="160" t="s">
        <v>113</v>
      </c>
      <c r="S42" s="158">
        <f t="shared" si="6"/>
        <v>2.1276595744680847E-2</v>
      </c>
      <c r="T42" s="156">
        <f t="shared" si="7"/>
        <v>2.2978723404255317</v>
      </c>
      <c r="U42" s="161">
        <f t="shared" si="8"/>
        <v>3.4042553191489357E-3</v>
      </c>
      <c r="V42" s="158">
        <f t="shared" si="9"/>
        <v>1.0638297872340424E-4</v>
      </c>
      <c r="W42" s="158">
        <f t="shared" si="10"/>
        <v>1.1063829787234041</v>
      </c>
      <c r="X42" s="158">
        <f t="shared" si="11"/>
        <v>1.2765957446808507</v>
      </c>
    </row>
    <row r="43" spans="1:24" ht="13.8" x14ac:dyDescent="0.25">
      <c r="A43" s="148" t="s">
        <v>114</v>
      </c>
      <c r="B43" s="149"/>
      <c r="C43" s="150"/>
      <c r="D43" s="151">
        <f>AVERAGE(D12:D42)</f>
        <v>71.63636363636364</v>
      </c>
      <c r="E43" s="152"/>
      <c r="F43" s="153"/>
      <c r="G43" s="153"/>
      <c r="H43" s="153"/>
      <c r="I43" s="153"/>
      <c r="J43" s="154"/>
      <c r="K43" s="254">
        <f>AVERAGE(K13:K42)</f>
        <v>9.6931818181818175E-2</v>
      </c>
      <c r="L43" s="254">
        <f t="shared" ref="L43:P43" si="12">AVERAGE(L13:L42)</f>
        <v>18.885818181818184</v>
      </c>
      <c r="M43" s="254">
        <f t="shared" si="12"/>
        <v>8.4754545454545482E-3</v>
      </c>
      <c r="N43" s="254">
        <f t="shared" si="12"/>
        <v>8.0613636363636337E-4</v>
      </c>
      <c r="O43" s="254">
        <f t="shared" si="12"/>
        <v>2.1821363636363644</v>
      </c>
      <c r="P43" s="254">
        <f t="shared" si="12"/>
        <v>2.2582727272727277</v>
      </c>
      <c r="Q43" s="254"/>
      <c r="R43" s="254"/>
      <c r="S43" s="254">
        <f t="shared" ref="S43" si="13">AVERAGE(S13:S42)</f>
        <v>5.1559477756286269E-2</v>
      </c>
      <c r="T43" s="254">
        <f t="shared" ref="T43" si="14">AVERAGE(T13:T42)</f>
        <v>10.045647969052222</v>
      </c>
      <c r="U43" s="254">
        <f t="shared" ref="U43" si="15">AVERAGE(U13:U42)</f>
        <v>4.5082205029013528E-3</v>
      </c>
      <c r="V43" s="254">
        <f t="shared" ref="V43" si="16">AVERAGE(V13:V42)</f>
        <v>4.2879593810444866E-4</v>
      </c>
      <c r="W43" s="254">
        <f t="shared" ref="W43" si="17">AVERAGE(W13:W42)</f>
        <v>1.16071083172147</v>
      </c>
      <c r="X43" s="254">
        <f t="shared" ref="X43" si="18">AVERAGE(X13:X42)</f>
        <v>1.2012088974854933</v>
      </c>
    </row>
  </sheetData>
  <mergeCells count="20">
    <mergeCell ref="A8:X8"/>
    <mergeCell ref="A9:A11"/>
    <mergeCell ref="E9:J9"/>
    <mergeCell ref="K9:P9"/>
    <mergeCell ref="S9:X9"/>
    <mergeCell ref="A43:C43"/>
    <mergeCell ref="E43:J43"/>
    <mergeCell ref="A6:D7"/>
    <mergeCell ref="K6:K7"/>
    <mergeCell ref="N6:O6"/>
    <mergeCell ref="P6:Q7"/>
    <mergeCell ref="R6:R7"/>
    <mergeCell ref="N7:O7"/>
    <mergeCell ref="A1:X1"/>
    <mergeCell ref="A2:X2"/>
    <mergeCell ref="B3:X3"/>
    <mergeCell ref="A4:X4"/>
    <mergeCell ref="A5:D5"/>
    <mergeCell ref="N5:O5"/>
    <mergeCell ref="P5:R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8FF5F3-563C-4D72-8995-5B5389E15D13}">
  <dimension ref="A1:X43"/>
  <sheetViews>
    <sheetView topLeftCell="A16" zoomScale="60" zoomScaleNormal="60" workbookViewId="0">
      <selection activeCell="D15" sqref="D15"/>
    </sheetView>
  </sheetViews>
  <sheetFormatPr baseColWidth="10" defaultRowHeight="13.8" x14ac:dyDescent="0.25"/>
  <cols>
    <col min="1" max="16384" width="11.5546875" style="167"/>
  </cols>
  <sheetData>
    <row r="1" spans="1:24" x14ac:dyDescent="0.25">
      <c r="A1" s="164" t="s">
        <v>70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  <c r="Q1" s="165"/>
      <c r="R1" s="165"/>
      <c r="S1" s="165"/>
      <c r="T1" s="165"/>
      <c r="U1" s="165"/>
      <c r="V1" s="165"/>
      <c r="W1" s="165"/>
      <c r="X1" s="166"/>
    </row>
    <row r="2" spans="1:24" x14ac:dyDescent="0.25">
      <c r="A2" s="168" t="s">
        <v>71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  <c r="V2" s="169"/>
      <c r="W2" s="169"/>
      <c r="X2" s="170"/>
    </row>
    <row r="3" spans="1:24" x14ac:dyDescent="0.25">
      <c r="A3" s="171" t="s">
        <v>72</v>
      </c>
      <c r="B3" s="164" t="s">
        <v>121</v>
      </c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5"/>
      <c r="P3" s="165"/>
      <c r="Q3" s="165"/>
      <c r="R3" s="165"/>
      <c r="S3" s="165"/>
      <c r="T3" s="165"/>
      <c r="U3" s="165"/>
      <c r="V3" s="165"/>
      <c r="W3" s="165"/>
      <c r="X3" s="166"/>
    </row>
    <row r="4" spans="1:24" x14ac:dyDescent="0.25">
      <c r="A4" s="172"/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4"/>
    </row>
    <row r="5" spans="1:24" ht="28.8" x14ac:dyDescent="0.25">
      <c r="A5" s="175"/>
      <c r="B5" s="176"/>
      <c r="C5" s="176"/>
      <c r="D5" s="177"/>
      <c r="E5" s="178" t="s">
        <v>74</v>
      </c>
      <c r="F5" s="179" t="s">
        <v>75</v>
      </c>
      <c r="G5" s="178" t="s">
        <v>76</v>
      </c>
      <c r="H5" s="178" t="s">
        <v>77</v>
      </c>
      <c r="I5" s="180" t="s">
        <v>78</v>
      </c>
      <c r="J5" s="180" t="s">
        <v>79</v>
      </c>
      <c r="K5" s="181"/>
      <c r="L5" s="178" t="s">
        <v>80</v>
      </c>
      <c r="M5" s="178" t="s">
        <v>81</v>
      </c>
      <c r="N5" s="182" t="s">
        <v>82</v>
      </c>
      <c r="O5" s="183"/>
      <c r="P5" s="175"/>
      <c r="Q5" s="176"/>
      <c r="R5" s="177"/>
      <c r="S5" s="178" t="s">
        <v>74</v>
      </c>
      <c r="T5" s="178" t="s">
        <v>75</v>
      </c>
      <c r="U5" s="178" t="s">
        <v>76</v>
      </c>
      <c r="V5" s="179" t="s">
        <v>77</v>
      </c>
      <c r="W5" s="180" t="s">
        <v>78</v>
      </c>
      <c r="X5" s="180" t="s">
        <v>79</v>
      </c>
    </row>
    <row r="6" spans="1:24" ht="14.4" x14ac:dyDescent="0.25">
      <c r="A6" s="184" t="s">
        <v>83</v>
      </c>
      <c r="B6" s="185"/>
      <c r="C6" s="185"/>
      <c r="D6" s="186"/>
      <c r="E6" s="187">
        <v>60</v>
      </c>
      <c r="F6" s="188">
        <v>3500</v>
      </c>
      <c r="G6" s="189">
        <v>0.5</v>
      </c>
      <c r="H6" s="187">
        <v>41</v>
      </c>
      <c r="I6" s="190">
        <v>80</v>
      </c>
      <c r="J6" s="190">
        <v>200</v>
      </c>
      <c r="K6" s="191"/>
      <c r="L6" s="192" t="s">
        <v>84</v>
      </c>
      <c r="M6" s="187">
        <v>110</v>
      </c>
      <c r="N6" s="193" t="s">
        <v>85</v>
      </c>
      <c r="O6" s="194"/>
      <c r="P6" s="195"/>
      <c r="Q6" s="196"/>
      <c r="R6" s="197" t="s">
        <v>116</v>
      </c>
      <c r="S6" s="198">
        <v>1.89</v>
      </c>
      <c r="T6" s="187">
        <v>112</v>
      </c>
      <c r="U6" s="198">
        <v>0.02</v>
      </c>
      <c r="V6" s="199">
        <v>1.29</v>
      </c>
      <c r="W6" s="200">
        <v>2.5099999999999998</v>
      </c>
      <c r="X6" s="200">
        <v>6.29</v>
      </c>
    </row>
    <row r="7" spans="1:24" ht="14.4" x14ac:dyDescent="0.25">
      <c r="A7" s="184"/>
      <c r="B7" s="185"/>
      <c r="C7" s="185"/>
      <c r="D7" s="186"/>
      <c r="E7" s="201" t="s">
        <v>87</v>
      </c>
      <c r="F7" s="202" t="s">
        <v>87</v>
      </c>
      <c r="G7" s="201" t="s">
        <v>87</v>
      </c>
      <c r="H7" s="201" t="s">
        <v>87</v>
      </c>
      <c r="I7" s="203" t="s">
        <v>87</v>
      </c>
      <c r="J7" s="203" t="s">
        <v>87</v>
      </c>
      <c r="K7" s="191"/>
      <c r="L7" s="192" t="s">
        <v>88</v>
      </c>
      <c r="M7" s="204">
        <v>45</v>
      </c>
      <c r="N7" s="205" t="s">
        <v>89</v>
      </c>
      <c r="O7" s="206"/>
      <c r="P7" s="195"/>
      <c r="Q7" s="196"/>
      <c r="R7" s="207"/>
      <c r="S7" s="198">
        <v>0.77</v>
      </c>
      <c r="T7" s="187">
        <v>112</v>
      </c>
      <c r="U7" s="198">
        <v>0.01</v>
      </c>
      <c r="V7" s="199">
        <v>0.53</v>
      </c>
      <c r="W7" s="200">
        <v>1.03</v>
      </c>
      <c r="X7" s="200">
        <v>2.57</v>
      </c>
    </row>
    <row r="8" spans="1:24" x14ac:dyDescent="0.25">
      <c r="A8" s="208"/>
      <c r="B8" s="209"/>
      <c r="C8" s="209"/>
      <c r="D8" s="209"/>
      <c r="E8" s="209"/>
      <c r="F8" s="209"/>
      <c r="G8" s="209"/>
      <c r="H8" s="209"/>
      <c r="I8" s="209"/>
      <c r="J8" s="209"/>
      <c r="K8" s="209"/>
      <c r="L8" s="209"/>
      <c r="M8" s="209"/>
      <c r="N8" s="209"/>
      <c r="O8" s="209"/>
      <c r="P8" s="209"/>
      <c r="Q8" s="209"/>
      <c r="R8" s="209"/>
      <c r="S8" s="209"/>
      <c r="T8" s="209"/>
      <c r="U8" s="209"/>
      <c r="V8" s="209"/>
      <c r="W8" s="209"/>
      <c r="X8" s="209"/>
    </row>
    <row r="9" spans="1:24" ht="14.4" x14ac:dyDescent="0.25">
      <c r="A9" s="210" t="s">
        <v>90</v>
      </c>
      <c r="B9" s="233" t="s">
        <v>91</v>
      </c>
      <c r="C9" s="233" t="s">
        <v>92</v>
      </c>
      <c r="D9" s="233" t="s">
        <v>93</v>
      </c>
      <c r="E9" s="234" t="s">
        <v>94</v>
      </c>
      <c r="F9" s="235"/>
      <c r="G9" s="235"/>
      <c r="H9" s="235"/>
      <c r="I9" s="235"/>
      <c r="J9" s="236"/>
      <c r="K9" s="234" t="s">
        <v>95</v>
      </c>
      <c r="L9" s="235"/>
      <c r="M9" s="235"/>
      <c r="N9" s="235"/>
      <c r="O9" s="235"/>
      <c r="P9" s="236"/>
      <c r="Q9" s="233" t="s">
        <v>96</v>
      </c>
      <c r="R9" s="233" t="s">
        <v>97</v>
      </c>
      <c r="S9" s="234" t="s">
        <v>98</v>
      </c>
      <c r="T9" s="235"/>
      <c r="U9" s="235"/>
      <c r="V9" s="235"/>
      <c r="W9" s="235"/>
      <c r="X9" s="236"/>
    </row>
    <row r="10" spans="1:24" ht="28.8" x14ac:dyDescent="0.25">
      <c r="A10" s="215"/>
      <c r="B10" s="233" t="s">
        <v>99</v>
      </c>
      <c r="C10" s="233" t="s">
        <v>100</v>
      </c>
      <c r="D10" s="233" t="s">
        <v>101</v>
      </c>
      <c r="E10" s="237" t="s">
        <v>117</v>
      </c>
      <c r="F10" s="233" t="s">
        <v>75</v>
      </c>
      <c r="G10" s="237" t="s">
        <v>118</v>
      </c>
      <c r="H10" s="233" t="s">
        <v>77</v>
      </c>
      <c r="I10" s="233" t="s">
        <v>78</v>
      </c>
      <c r="J10" s="233" t="s">
        <v>79</v>
      </c>
      <c r="K10" s="237" t="s">
        <v>117</v>
      </c>
      <c r="L10" s="233" t="s">
        <v>75</v>
      </c>
      <c r="M10" s="237" t="s">
        <v>118</v>
      </c>
      <c r="N10" s="233" t="s">
        <v>77</v>
      </c>
      <c r="O10" s="233" t="s">
        <v>78</v>
      </c>
      <c r="P10" s="233" t="s">
        <v>79</v>
      </c>
      <c r="Q10" s="233" t="s">
        <v>104</v>
      </c>
      <c r="R10" s="233" t="s">
        <v>104</v>
      </c>
      <c r="S10" s="237" t="s">
        <v>117</v>
      </c>
      <c r="T10" s="233" t="s">
        <v>75</v>
      </c>
      <c r="U10" s="237" t="s">
        <v>118</v>
      </c>
      <c r="V10" s="233" t="s">
        <v>77</v>
      </c>
      <c r="W10" s="233" t="s">
        <v>78</v>
      </c>
      <c r="X10" s="233" t="s">
        <v>79</v>
      </c>
    </row>
    <row r="11" spans="1:24" ht="28.8" x14ac:dyDescent="0.25">
      <c r="A11" s="218"/>
      <c r="B11" s="233" t="s">
        <v>105</v>
      </c>
      <c r="C11" s="233" t="s">
        <v>106</v>
      </c>
      <c r="D11" s="233" t="s">
        <v>119</v>
      </c>
      <c r="E11" s="238" t="s">
        <v>87</v>
      </c>
      <c r="F11" s="238" t="s">
        <v>87</v>
      </c>
      <c r="G11" s="238" t="s">
        <v>87</v>
      </c>
      <c r="H11" s="238" t="s">
        <v>87</v>
      </c>
      <c r="I11" s="238" t="s">
        <v>87</v>
      </c>
      <c r="J11" s="238" t="s">
        <v>87</v>
      </c>
      <c r="K11" s="238" t="s">
        <v>108</v>
      </c>
      <c r="L11" s="238" t="s">
        <v>108</v>
      </c>
      <c r="M11" s="238" t="s">
        <v>108</v>
      </c>
      <c r="N11" s="238" t="s">
        <v>108</v>
      </c>
      <c r="O11" s="238" t="s">
        <v>108</v>
      </c>
      <c r="P11" s="238" t="s">
        <v>108</v>
      </c>
      <c r="Q11" s="238" t="s">
        <v>69</v>
      </c>
      <c r="R11" s="238" t="s">
        <v>109</v>
      </c>
      <c r="S11" s="233" t="s">
        <v>110</v>
      </c>
      <c r="T11" s="233" t="s">
        <v>111</v>
      </c>
      <c r="U11" s="233" t="s">
        <v>110</v>
      </c>
      <c r="V11" s="233" t="s">
        <v>110</v>
      </c>
      <c r="W11" s="233" t="s">
        <v>110</v>
      </c>
      <c r="X11" s="233" t="s">
        <v>110</v>
      </c>
    </row>
    <row r="12" spans="1:24" ht="28.8" x14ac:dyDescent="0.25">
      <c r="A12" s="187">
        <v>1</v>
      </c>
      <c r="B12" s="239">
        <v>6.8</v>
      </c>
      <c r="C12" s="240">
        <v>50313</v>
      </c>
      <c r="D12" s="240">
        <v>88</v>
      </c>
      <c r="E12" s="240">
        <v>1</v>
      </c>
      <c r="F12" s="240">
        <v>108</v>
      </c>
      <c r="G12" s="241">
        <v>0.16</v>
      </c>
      <c r="H12" s="242">
        <v>5.0000000000000001E-3</v>
      </c>
      <c r="I12" s="240">
        <v>52</v>
      </c>
      <c r="J12" s="240">
        <v>60</v>
      </c>
      <c r="K12" s="241">
        <f>D12*E12/1000</f>
        <v>8.7999999999999995E-2</v>
      </c>
      <c r="L12" s="241">
        <f>D12*F12/1000</f>
        <v>9.5039999999999996</v>
      </c>
      <c r="M12" s="241">
        <f>G12*D12/1000</f>
        <v>1.4080000000000001E-2</v>
      </c>
      <c r="N12" s="244">
        <f>D12*H12/1000</f>
        <v>4.4000000000000002E-4</v>
      </c>
      <c r="O12" s="241">
        <f>I12*D12/1000</f>
        <v>4.5759999999999996</v>
      </c>
      <c r="P12" s="241">
        <f>J12*D12/1000</f>
        <v>5.28</v>
      </c>
      <c r="Q12" s="240">
        <f>'enero 2020'!$G$53</f>
        <v>1.8800000000000003</v>
      </c>
      <c r="R12" s="243" t="s">
        <v>113</v>
      </c>
      <c r="S12" s="242">
        <f>K12/$Q$12</f>
        <v>4.6808510638297864E-2</v>
      </c>
      <c r="T12" s="242">
        <f t="shared" ref="T12:X12" si="0">L12/$Q$12</f>
        <v>5.0553191489361691</v>
      </c>
      <c r="U12" s="242">
        <f t="shared" si="0"/>
        <v>7.4893617021276589E-3</v>
      </c>
      <c r="V12" s="242">
        <f t="shared" si="0"/>
        <v>2.3404255319148934E-4</v>
      </c>
      <c r="W12" s="242">
        <f t="shared" si="0"/>
        <v>2.4340425531914889</v>
      </c>
      <c r="X12" s="242">
        <f t="shared" si="0"/>
        <v>2.808510638297872</v>
      </c>
    </row>
    <row r="13" spans="1:24" ht="28.8" x14ac:dyDescent="0.25">
      <c r="A13" s="187">
        <v>2</v>
      </c>
      <c r="B13" s="239">
        <v>6.5</v>
      </c>
      <c r="C13" s="240">
        <v>50401</v>
      </c>
      <c r="D13" s="240">
        <v>88</v>
      </c>
      <c r="E13" s="240">
        <v>1</v>
      </c>
      <c r="F13" s="240">
        <v>108</v>
      </c>
      <c r="G13" s="241">
        <v>0.16</v>
      </c>
      <c r="H13" s="242">
        <v>5.0000000000000001E-3</v>
      </c>
      <c r="I13" s="240">
        <v>52</v>
      </c>
      <c r="J13" s="240">
        <v>60</v>
      </c>
      <c r="K13" s="241">
        <f t="shared" ref="K13:K41" si="1">D13*E13/1000</f>
        <v>8.7999999999999995E-2</v>
      </c>
      <c r="L13" s="241">
        <f t="shared" ref="L13:L41" si="2">D13*F13/1000</f>
        <v>9.5039999999999996</v>
      </c>
      <c r="M13" s="241">
        <f t="shared" ref="M13:M41" si="3">G13*D13/1000</f>
        <v>1.4080000000000001E-2</v>
      </c>
      <c r="N13" s="244">
        <f t="shared" ref="N13:N41" si="4">D13*H13/1000</f>
        <v>4.4000000000000002E-4</v>
      </c>
      <c r="O13" s="241">
        <f t="shared" ref="O13:O41" si="5">I13*D13/1000</f>
        <v>4.5759999999999996</v>
      </c>
      <c r="P13" s="241">
        <f t="shared" ref="P13:P41" si="6">J13*D13/1000</f>
        <v>5.28</v>
      </c>
      <c r="Q13" s="240">
        <f>'enero 2020'!$G$53</f>
        <v>1.8800000000000003</v>
      </c>
      <c r="R13" s="243" t="s">
        <v>113</v>
      </c>
      <c r="S13" s="242">
        <f>K13/$Q$13</f>
        <v>4.6808510638297864E-2</v>
      </c>
      <c r="T13" s="242">
        <f t="shared" ref="T13:X13" si="7">L13/$Q$13</f>
        <v>5.0553191489361691</v>
      </c>
      <c r="U13" s="242">
        <f t="shared" si="7"/>
        <v>7.4893617021276589E-3</v>
      </c>
      <c r="V13" s="242">
        <f t="shared" si="7"/>
        <v>2.3404255319148934E-4</v>
      </c>
      <c r="W13" s="242">
        <f t="shared" si="7"/>
        <v>2.4340425531914889</v>
      </c>
      <c r="X13" s="242">
        <f t="shared" si="7"/>
        <v>2.808510638297872</v>
      </c>
    </row>
    <row r="14" spans="1:24" ht="28.8" x14ac:dyDescent="0.25">
      <c r="A14" s="187">
        <v>3</v>
      </c>
      <c r="B14" s="239">
        <v>7.1</v>
      </c>
      <c r="C14" s="240">
        <v>50486</v>
      </c>
      <c r="D14" s="240">
        <v>85</v>
      </c>
      <c r="E14" s="240">
        <v>1</v>
      </c>
      <c r="F14" s="240">
        <v>108</v>
      </c>
      <c r="G14" s="241">
        <v>0.16</v>
      </c>
      <c r="H14" s="242">
        <v>5.0000000000000001E-3</v>
      </c>
      <c r="I14" s="240">
        <v>52</v>
      </c>
      <c r="J14" s="240">
        <v>60</v>
      </c>
      <c r="K14" s="241">
        <f t="shared" si="1"/>
        <v>8.5000000000000006E-2</v>
      </c>
      <c r="L14" s="241">
        <f t="shared" si="2"/>
        <v>9.18</v>
      </c>
      <c r="M14" s="241">
        <f t="shared" si="3"/>
        <v>1.3599999999999999E-2</v>
      </c>
      <c r="N14" s="244">
        <f t="shared" si="4"/>
        <v>4.2499999999999998E-4</v>
      </c>
      <c r="O14" s="241">
        <f t="shared" si="5"/>
        <v>4.42</v>
      </c>
      <c r="P14" s="241">
        <f t="shared" si="6"/>
        <v>5.0999999999999996</v>
      </c>
      <c r="Q14" s="240">
        <f>'enero 2020'!$G$53</f>
        <v>1.8800000000000003</v>
      </c>
      <c r="R14" s="243" t="s">
        <v>113</v>
      </c>
      <c r="S14" s="242">
        <f>K14/$Q$14</f>
        <v>4.5212765957446804E-2</v>
      </c>
      <c r="T14" s="242">
        <f t="shared" ref="T14:X14" si="8">L14/$Q$14</f>
        <v>4.8829787234042543</v>
      </c>
      <c r="U14" s="242">
        <f t="shared" si="8"/>
        <v>7.2340425531914878E-3</v>
      </c>
      <c r="V14" s="242">
        <f t="shared" si="8"/>
        <v>2.2606382978723399E-4</v>
      </c>
      <c r="W14" s="242">
        <f t="shared" si="8"/>
        <v>2.3510638297872335</v>
      </c>
      <c r="X14" s="242">
        <f t="shared" si="8"/>
        <v>2.7127659574468077</v>
      </c>
    </row>
    <row r="15" spans="1:24" ht="14.4" x14ac:dyDescent="0.25">
      <c r="A15" s="187">
        <v>4</v>
      </c>
      <c r="B15" s="239">
        <v>6.5</v>
      </c>
      <c r="C15" s="240">
        <v>50486</v>
      </c>
      <c r="D15" s="240"/>
      <c r="E15" s="240">
        <v>1</v>
      </c>
      <c r="F15" s="240">
        <v>108</v>
      </c>
      <c r="G15" s="241">
        <v>0.16</v>
      </c>
      <c r="H15" s="242">
        <v>5.0000000000000001E-3</v>
      </c>
      <c r="I15" s="240">
        <v>52</v>
      </c>
      <c r="J15" s="240">
        <v>60</v>
      </c>
      <c r="K15" s="241"/>
      <c r="L15" s="241"/>
      <c r="M15" s="241"/>
      <c r="N15" s="244"/>
      <c r="O15" s="241"/>
      <c r="P15" s="241"/>
      <c r="Q15" s="240">
        <f>'enero 2020'!$G$53</f>
        <v>1.8800000000000003</v>
      </c>
      <c r="R15" s="243" t="s">
        <v>112</v>
      </c>
      <c r="S15" s="243" t="s">
        <v>112</v>
      </c>
      <c r="T15" s="243" t="s">
        <v>112</v>
      </c>
      <c r="U15" s="243" t="s">
        <v>112</v>
      </c>
      <c r="V15" s="243" t="s">
        <v>112</v>
      </c>
      <c r="W15" s="243" t="s">
        <v>112</v>
      </c>
      <c r="X15" s="243" t="s">
        <v>112</v>
      </c>
    </row>
    <row r="16" spans="1:24" ht="14.4" x14ac:dyDescent="0.25">
      <c r="A16" s="187">
        <v>5</v>
      </c>
      <c r="B16" s="239">
        <v>6.9</v>
      </c>
      <c r="C16" s="240">
        <v>50486</v>
      </c>
      <c r="D16" s="240"/>
      <c r="E16" s="240">
        <v>1</v>
      </c>
      <c r="F16" s="240">
        <v>108</v>
      </c>
      <c r="G16" s="241">
        <v>0.16</v>
      </c>
      <c r="H16" s="242">
        <v>5.0000000000000001E-3</v>
      </c>
      <c r="I16" s="240">
        <v>52</v>
      </c>
      <c r="J16" s="240">
        <v>60</v>
      </c>
      <c r="K16" s="241"/>
      <c r="L16" s="241"/>
      <c r="M16" s="241"/>
      <c r="N16" s="244"/>
      <c r="O16" s="241"/>
      <c r="P16" s="241"/>
      <c r="Q16" s="240">
        <f>'enero 2020'!$G$53</f>
        <v>1.8800000000000003</v>
      </c>
      <c r="R16" s="243" t="s">
        <v>112</v>
      </c>
      <c r="S16" s="243" t="s">
        <v>112</v>
      </c>
      <c r="T16" s="243" t="s">
        <v>112</v>
      </c>
      <c r="U16" s="243" t="s">
        <v>112</v>
      </c>
      <c r="V16" s="243" t="s">
        <v>112</v>
      </c>
      <c r="W16" s="243" t="s">
        <v>112</v>
      </c>
      <c r="X16" s="243" t="s">
        <v>112</v>
      </c>
    </row>
    <row r="17" spans="1:24" ht="28.8" x14ac:dyDescent="0.25">
      <c r="A17" s="187">
        <v>6</v>
      </c>
      <c r="B17" s="239">
        <v>7.1</v>
      </c>
      <c r="C17" s="240">
        <v>50566</v>
      </c>
      <c r="D17" s="240">
        <v>80</v>
      </c>
      <c r="E17" s="240">
        <v>1</v>
      </c>
      <c r="F17" s="240">
        <v>108</v>
      </c>
      <c r="G17" s="241">
        <v>0.16</v>
      </c>
      <c r="H17" s="242">
        <v>5.0000000000000001E-3</v>
      </c>
      <c r="I17" s="240">
        <v>52</v>
      </c>
      <c r="J17" s="240">
        <v>60</v>
      </c>
      <c r="K17" s="241">
        <f t="shared" si="1"/>
        <v>0.08</v>
      </c>
      <c r="L17" s="241">
        <f t="shared" si="2"/>
        <v>8.64</v>
      </c>
      <c r="M17" s="241">
        <f t="shared" si="3"/>
        <v>1.2800000000000001E-2</v>
      </c>
      <c r="N17" s="244">
        <f t="shared" si="4"/>
        <v>4.0000000000000002E-4</v>
      </c>
      <c r="O17" s="241">
        <f t="shared" si="5"/>
        <v>4.16</v>
      </c>
      <c r="P17" s="241">
        <f t="shared" si="6"/>
        <v>4.8</v>
      </c>
      <c r="Q17" s="240">
        <f>'enero 2020'!$G$53</f>
        <v>1.8800000000000003</v>
      </c>
      <c r="R17" s="243" t="s">
        <v>113</v>
      </c>
      <c r="S17" s="242">
        <f>K17/$Q$17</f>
        <v>4.2553191489361694E-2</v>
      </c>
      <c r="T17" s="242">
        <f t="shared" ref="T17:X17" si="9">L17/$Q$17</f>
        <v>4.5957446808510634</v>
      </c>
      <c r="U17" s="242">
        <f t="shared" si="9"/>
        <v>6.8085106382978714E-3</v>
      </c>
      <c r="V17" s="242">
        <f t="shared" si="9"/>
        <v>2.1276595744680848E-4</v>
      </c>
      <c r="W17" s="242">
        <f t="shared" si="9"/>
        <v>2.2127659574468082</v>
      </c>
      <c r="X17" s="242">
        <f t="shared" si="9"/>
        <v>2.5531914893617014</v>
      </c>
    </row>
    <row r="18" spans="1:24" ht="28.8" x14ac:dyDescent="0.25">
      <c r="A18" s="187">
        <v>7</v>
      </c>
      <c r="B18" s="239">
        <v>6.7</v>
      </c>
      <c r="C18" s="240">
        <v>50655</v>
      </c>
      <c r="D18" s="240">
        <v>89</v>
      </c>
      <c r="E18" s="240">
        <v>1</v>
      </c>
      <c r="F18" s="240">
        <v>108</v>
      </c>
      <c r="G18" s="241">
        <v>0.16</v>
      </c>
      <c r="H18" s="242">
        <v>5.0000000000000001E-3</v>
      </c>
      <c r="I18" s="240">
        <v>52</v>
      </c>
      <c r="J18" s="240">
        <v>60</v>
      </c>
      <c r="K18" s="241">
        <f t="shared" si="1"/>
        <v>8.8999999999999996E-2</v>
      </c>
      <c r="L18" s="241">
        <f t="shared" si="2"/>
        <v>9.6120000000000001</v>
      </c>
      <c r="M18" s="241">
        <f t="shared" si="3"/>
        <v>1.4240000000000001E-2</v>
      </c>
      <c r="N18" s="244">
        <f t="shared" si="4"/>
        <v>4.4500000000000003E-4</v>
      </c>
      <c r="O18" s="241">
        <f t="shared" si="5"/>
        <v>4.6280000000000001</v>
      </c>
      <c r="P18" s="241">
        <f t="shared" si="6"/>
        <v>5.34</v>
      </c>
      <c r="Q18" s="240">
        <f>'enero 2020'!$G$53</f>
        <v>1.8800000000000003</v>
      </c>
      <c r="R18" s="243" t="s">
        <v>113</v>
      </c>
      <c r="S18" s="242">
        <f>K18/$Q$18</f>
        <v>4.7340425531914886E-2</v>
      </c>
      <c r="T18" s="242">
        <f t="shared" ref="T18:X18" si="10">L18/$Q$18</f>
        <v>5.1127659574468076</v>
      </c>
      <c r="U18" s="242">
        <f t="shared" si="10"/>
        <v>7.574468085106382E-3</v>
      </c>
      <c r="V18" s="242">
        <f t="shared" si="10"/>
        <v>2.3670212765957444E-4</v>
      </c>
      <c r="W18" s="242">
        <f t="shared" si="10"/>
        <v>2.4617021276595743</v>
      </c>
      <c r="X18" s="242">
        <f t="shared" si="10"/>
        <v>2.8404255319148932</v>
      </c>
    </row>
    <row r="19" spans="1:24" ht="28.8" x14ac:dyDescent="0.25">
      <c r="A19" s="187">
        <v>8</v>
      </c>
      <c r="B19" s="239">
        <v>7</v>
      </c>
      <c r="C19" s="240">
        <v>50737</v>
      </c>
      <c r="D19" s="240">
        <v>82</v>
      </c>
      <c r="E19" s="240">
        <v>1</v>
      </c>
      <c r="F19" s="240">
        <v>108</v>
      </c>
      <c r="G19" s="241">
        <v>0.16</v>
      </c>
      <c r="H19" s="242">
        <v>5.0000000000000001E-3</v>
      </c>
      <c r="I19" s="240">
        <v>52</v>
      </c>
      <c r="J19" s="240">
        <v>60</v>
      </c>
      <c r="K19" s="241">
        <f t="shared" si="1"/>
        <v>8.2000000000000003E-2</v>
      </c>
      <c r="L19" s="241">
        <f t="shared" si="2"/>
        <v>8.8559999999999999</v>
      </c>
      <c r="M19" s="241">
        <f t="shared" si="3"/>
        <v>1.3120000000000001E-2</v>
      </c>
      <c r="N19" s="244">
        <f t="shared" si="4"/>
        <v>4.1000000000000005E-4</v>
      </c>
      <c r="O19" s="241">
        <f t="shared" si="5"/>
        <v>4.2640000000000002</v>
      </c>
      <c r="P19" s="241">
        <f t="shared" si="6"/>
        <v>4.92</v>
      </c>
      <c r="Q19" s="240">
        <f>'enero 2020'!$G$53</f>
        <v>1.8800000000000003</v>
      </c>
      <c r="R19" s="243" t="s">
        <v>113</v>
      </c>
      <c r="S19" s="242">
        <f>K19/$Q$19</f>
        <v>4.3617021276595738E-2</v>
      </c>
      <c r="T19" s="242">
        <f t="shared" ref="T19:X19" si="11">L19/$Q$19</f>
        <v>4.7106382978723396</v>
      </c>
      <c r="U19" s="242">
        <f t="shared" si="11"/>
        <v>6.9787234042553185E-3</v>
      </c>
      <c r="V19" s="242">
        <f t="shared" si="11"/>
        <v>2.180851063829787E-4</v>
      </c>
      <c r="W19" s="242">
        <f t="shared" si="11"/>
        <v>2.2680851063829786</v>
      </c>
      <c r="X19" s="242">
        <f t="shared" si="11"/>
        <v>2.6170212765957444</v>
      </c>
    </row>
    <row r="20" spans="1:24" ht="28.8" x14ac:dyDescent="0.25">
      <c r="A20" s="187">
        <v>9</v>
      </c>
      <c r="B20" s="239">
        <v>6.2</v>
      </c>
      <c r="C20" s="240">
        <v>50824</v>
      </c>
      <c r="D20" s="240">
        <v>87</v>
      </c>
      <c r="E20" s="240">
        <v>1</v>
      </c>
      <c r="F20" s="240">
        <v>108</v>
      </c>
      <c r="G20" s="241">
        <v>0.16</v>
      </c>
      <c r="H20" s="242">
        <v>5.0000000000000001E-3</v>
      </c>
      <c r="I20" s="240">
        <v>52</v>
      </c>
      <c r="J20" s="240">
        <v>60</v>
      </c>
      <c r="K20" s="241">
        <f t="shared" si="1"/>
        <v>8.6999999999999994E-2</v>
      </c>
      <c r="L20" s="241">
        <f t="shared" si="2"/>
        <v>9.3960000000000008</v>
      </c>
      <c r="M20" s="241">
        <f t="shared" si="3"/>
        <v>1.392E-2</v>
      </c>
      <c r="N20" s="244">
        <f t="shared" si="4"/>
        <v>4.35E-4</v>
      </c>
      <c r="O20" s="241">
        <f t="shared" si="5"/>
        <v>4.524</v>
      </c>
      <c r="P20" s="241">
        <f t="shared" si="6"/>
        <v>5.22</v>
      </c>
      <c r="Q20" s="240">
        <f>'enero 2020'!$G$53</f>
        <v>1.8800000000000003</v>
      </c>
      <c r="R20" s="243" t="s">
        <v>113</v>
      </c>
      <c r="S20" s="242">
        <f>K20/$Q$20</f>
        <v>4.6276595744680842E-2</v>
      </c>
      <c r="T20" s="242">
        <f t="shared" ref="T20:X20" si="12">L20/$Q$20</f>
        <v>4.9978723404255314</v>
      </c>
      <c r="U20" s="242">
        <f t="shared" si="12"/>
        <v>7.4042553191489349E-3</v>
      </c>
      <c r="V20" s="242">
        <f t="shared" si="12"/>
        <v>2.3138297872340422E-4</v>
      </c>
      <c r="W20" s="242">
        <f t="shared" si="12"/>
        <v>2.4063829787234039</v>
      </c>
      <c r="X20" s="242">
        <f t="shared" si="12"/>
        <v>2.7765957446808502</v>
      </c>
    </row>
    <row r="21" spans="1:24" ht="14.4" x14ac:dyDescent="0.25">
      <c r="A21" s="187">
        <v>10</v>
      </c>
      <c r="B21" s="239">
        <v>6.9</v>
      </c>
      <c r="C21" s="240">
        <v>50824</v>
      </c>
      <c r="D21" s="240"/>
      <c r="E21" s="240">
        <v>1</v>
      </c>
      <c r="F21" s="240">
        <v>108</v>
      </c>
      <c r="G21" s="241">
        <v>0.16</v>
      </c>
      <c r="H21" s="242">
        <v>5.0000000000000001E-3</v>
      </c>
      <c r="I21" s="240">
        <v>52</v>
      </c>
      <c r="J21" s="240">
        <v>60</v>
      </c>
      <c r="K21" s="241"/>
      <c r="L21" s="241"/>
      <c r="M21" s="241"/>
      <c r="N21" s="244"/>
      <c r="O21" s="241"/>
      <c r="P21" s="241"/>
      <c r="Q21" s="240">
        <f>'enero 2020'!$G$53</f>
        <v>1.8800000000000003</v>
      </c>
      <c r="R21" s="243" t="s">
        <v>112</v>
      </c>
      <c r="S21" s="243" t="s">
        <v>112</v>
      </c>
      <c r="T21" s="243" t="s">
        <v>112</v>
      </c>
      <c r="U21" s="243" t="s">
        <v>112</v>
      </c>
      <c r="V21" s="243" t="s">
        <v>112</v>
      </c>
      <c r="W21" s="243" t="s">
        <v>112</v>
      </c>
      <c r="X21" s="243" t="s">
        <v>112</v>
      </c>
    </row>
    <row r="22" spans="1:24" ht="14.4" x14ac:dyDescent="0.25">
      <c r="A22" s="187">
        <v>11</v>
      </c>
      <c r="B22" s="239">
        <v>6.4</v>
      </c>
      <c r="C22" s="240">
        <v>50824</v>
      </c>
      <c r="D22" s="240"/>
      <c r="E22" s="240">
        <v>1</v>
      </c>
      <c r="F22" s="240">
        <v>108</v>
      </c>
      <c r="G22" s="241">
        <v>0.16</v>
      </c>
      <c r="H22" s="242">
        <v>5.0000000000000001E-3</v>
      </c>
      <c r="I22" s="240">
        <v>52</v>
      </c>
      <c r="J22" s="240">
        <v>60</v>
      </c>
      <c r="K22" s="241"/>
      <c r="L22" s="241"/>
      <c r="M22" s="241"/>
      <c r="N22" s="244"/>
      <c r="O22" s="241"/>
      <c r="P22" s="241"/>
      <c r="Q22" s="240">
        <f>'enero 2020'!$G$53</f>
        <v>1.8800000000000003</v>
      </c>
      <c r="R22" s="243" t="s">
        <v>112</v>
      </c>
      <c r="S22" s="243" t="s">
        <v>112</v>
      </c>
      <c r="T22" s="243" t="s">
        <v>112</v>
      </c>
      <c r="U22" s="243" t="s">
        <v>112</v>
      </c>
      <c r="V22" s="243" t="s">
        <v>112</v>
      </c>
      <c r="W22" s="243" t="s">
        <v>112</v>
      </c>
      <c r="X22" s="243" t="s">
        <v>112</v>
      </c>
    </row>
    <row r="23" spans="1:24" ht="14.4" x14ac:dyDescent="0.25">
      <c r="A23" s="187">
        <v>12</v>
      </c>
      <c r="B23" s="239">
        <v>6.3</v>
      </c>
      <c r="C23" s="240">
        <v>50824</v>
      </c>
      <c r="D23" s="240"/>
      <c r="E23" s="240">
        <v>1</v>
      </c>
      <c r="F23" s="240">
        <v>108</v>
      </c>
      <c r="G23" s="241">
        <v>0.16</v>
      </c>
      <c r="H23" s="242">
        <v>5.0000000000000001E-3</v>
      </c>
      <c r="I23" s="240">
        <v>52</v>
      </c>
      <c r="J23" s="240">
        <v>60</v>
      </c>
      <c r="K23" s="241"/>
      <c r="L23" s="241"/>
      <c r="M23" s="241"/>
      <c r="N23" s="244"/>
      <c r="O23" s="241"/>
      <c r="P23" s="241"/>
      <c r="Q23" s="240">
        <f>'enero 2020'!$G$53</f>
        <v>1.8800000000000003</v>
      </c>
      <c r="R23" s="243" t="s">
        <v>112</v>
      </c>
      <c r="S23" s="243" t="s">
        <v>112</v>
      </c>
      <c r="T23" s="243" t="s">
        <v>112</v>
      </c>
      <c r="U23" s="243" t="s">
        <v>112</v>
      </c>
      <c r="V23" s="243" t="s">
        <v>112</v>
      </c>
      <c r="W23" s="243" t="s">
        <v>112</v>
      </c>
      <c r="X23" s="243" t="s">
        <v>112</v>
      </c>
    </row>
    <row r="24" spans="1:24" ht="28.8" x14ac:dyDescent="0.25">
      <c r="A24" s="187">
        <v>13</v>
      </c>
      <c r="B24" s="239">
        <v>7.2</v>
      </c>
      <c r="C24" s="240">
        <v>50909</v>
      </c>
      <c r="D24" s="240">
        <v>85</v>
      </c>
      <c r="E24" s="240">
        <v>1</v>
      </c>
      <c r="F24" s="240">
        <v>108</v>
      </c>
      <c r="G24" s="241">
        <v>0.16</v>
      </c>
      <c r="H24" s="242">
        <v>5.0000000000000001E-3</v>
      </c>
      <c r="I24" s="240">
        <v>52</v>
      </c>
      <c r="J24" s="240">
        <v>60</v>
      </c>
      <c r="K24" s="241">
        <f t="shared" si="1"/>
        <v>8.5000000000000006E-2</v>
      </c>
      <c r="L24" s="241">
        <f t="shared" si="2"/>
        <v>9.18</v>
      </c>
      <c r="M24" s="241">
        <f t="shared" si="3"/>
        <v>1.3599999999999999E-2</v>
      </c>
      <c r="N24" s="244">
        <f t="shared" si="4"/>
        <v>4.2499999999999998E-4</v>
      </c>
      <c r="O24" s="241">
        <f t="shared" si="5"/>
        <v>4.42</v>
      </c>
      <c r="P24" s="241">
        <f t="shared" si="6"/>
        <v>5.0999999999999996</v>
      </c>
      <c r="Q24" s="240">
        <f>'enero 2020'!$G$53</f>
        <v>1.8800000000000003</v>
      </c>
      <c r="R24" s="243" t="s">
        <v>113</v>
      </c>
      <c r="S24" s="242">
        <f>K24/$Q$24</f>
        <v>4.5212765957446804E-2</v>
      </c>
      <c r="T24" s="242">
        <f t="shared" ref="T24:X24" si="13">L24/$Q$24</f>
        <v>4.8829787234042543</v>
      </c>
      <c r="U24" s="242">
        <f t="shared" si="13"/>
        <v>7.2340425531914878E-3</v>
      </c>
      <c r="V24" s="242">
        <f t="shared" si="13"/>
        <v>2.2606382978723399E-4</v>
      </c>
      <c r="W24" s="242">
        <f t="shared" si="13"/>
        <v>2.3510638297872335</v>
      </c>
      <c r="X24" s="242">
        <f t="shared" si="13"/>
        <v>2.7127659574468077</v>
      </c>
    </row>
    <row r="25" spans="1:24" ht="28.8" x14ac:dyDescent="0.25">
      <c r="A25" s="187">
        <v>14</v>
      </c>
      <c r="B25" s="239">
        <v>7</v>
      </c>
      <c r="C25" s="240">
        <v>50995</v>
      </c>
      <c r="D25" s="240">
        <v>86</v>
      </c>
      <c r="E25" s="240">
        <v>1</v>
      </c>
      <c r="F25" s="240">
        <v>108</v>
      </c>
      <c r="G25" s="241">
        <v>0.16</v>
      </c>
      <c r="H25" s="242">
        <v>5.0000000000000001E-3</v>
      </c>
      <c r="I25" s="240">
        <v>52</v>
      </c>
      <c r="J25" s="240">
        <v>60</v>
      </c>
      <c r="K25" s="241">
        <f t="shared" si="1"/>
        <v>8.5999999999999993E-2</v>
      </c>
      <c r="L25" s="241">
        <f t="shared" si="2"/>
        <v>9.2880000000000003</v>
      </c>
      <c r="M25" s="241">
        <f t="shared" si="3"/>
        <v>1.376E-2</v>
      </c>
      <c r="N25" s="244">
        <f t="shared" si="4"/>
        <v>4.2999999999999999E-4</v>
      </c>
      <c r="O25" s="241">
        <f t="shared" si="5"/>
        <v>4.4720000000000004</v>
      </c>
      <c r="P25" s="241">
        <f t="shared" si="6"/>
        <v>5.16</v>
      </c>
      <c r="Q25" s="240">
        <f>'enero 2020'!$G$53</f>
        <v>1.8800000000000003</v>
      </c>
      <c r="R25" s="243" t="s">
        <v>113</v>
      </c>
      <c r="S25" s="242">
        <f>K25/$Q$25</f>
        <v>4.5744680851063819E-2</v>
      </c>
      <c r="T25" s="242">
        <f t="shared" ref="T25:X25" si="14">L25/$Q$25</f>
        <v>4.9404255319148929</v>
      </c>
      <c r="U25" s="242">
        <f t="shared" si="14"/>
        <v>7.3191489361702109E-3</v>
      </c>
      <c r="V25" s="242">
        <f t="shared" si="14"/>
        <v>2.2872340425531909E-4</v>
      </c>
      <c r="W25" s="242">
        <f t="shared" si="14"/>
        <v>2.3787234042553189</v>
      </c>
      <c r="X25" s="242">
        <f t="shared" si="14"/>
        <v>2.7446808510638294</v>
      </c>
    </row>
    <row r="26" spans="1:24" ht="28.8" x14ac:dyDescent="0.25">
      <c r="A26" s="187">
        <v>15</v>
      </c>
      <c r="B26" s="239">
        <v>6.9</v>
      </c>
      <c r="C26" s="240">
        <v>51080</v>
      </c>
      <c r="D26" s="240">
        <v>85</v>
      </c>
      <c r="E26" s="240">
        <v>1</v>
      </c>
      <c r="F26" s="240">
        <v>108</v>
      </c>
      <c r="G26" s="241">
        <v>0.16</v>
      </c>
      <c r="H26" s="242">
        <v>5.0000000000000001E-3</v>
      </c>
      <c r="I26" s="240">
        <v>52</v>
      </c>
      <c r="J26" s="240">
        <v>60</v>
      </c>
      <c r="K26" s="241">
        <f t="shared" si="1"/>
        <v>8.5000000000000006E-2</v>
      </c>
      <c r="L26" s="241">
        <f t="shared" si="2"/>
        <v>9.18</v>
      </c>
      <c r="M26" s="241">
        <f t="shared" si="3"/>
        <v>1.3599999999999999E-2</v>
      </c>
      <c r="N26" s="244">
        <f t="shared" si="4"/>
        <v>4.2499999999999998E-4</v>
      </c>
      <c r="O26" s="241">
        <f t="shared" si="5"/>
        <v>4.42</v>
      </c>
      <c r="P26" s="241">
        <f t="shared" si="6"/>
        <v>5.0999999999999996</v>
      </c>
      <c r="Q26" s="240">
        <f>'enero 2020'!$G$53</f>
        <v>1.8800000000000003</v>
      </c>
      <c r="R26" s="243" t="s">
        <v>113</v>
      </c>
      <c r="S26" s="242">
        <f>$K$26/$Q$26</f>
        <v>4.5212765957446804E-2</v>
      </c>
      <c r="T26" s="242">
        <f t="shared" ref="T26:X26" si="15">$K$26/$Q$26</f>
        <v>4.5212765957446804E-2</v>
      </c>
      <c r="U26" s="242">
        <f t="shared" si="15"/>
        <v>4.5212765957446804E-2</v>
      </c>
      <c r="V26" s="242">
        <f t="shared" si="15"/>
        <v>4.5212765957446804E-2</v>
      </c>
      <c r="W26" s="242">
        <f t="shared" si="15"/>
        <v>4.5212765957446804E-2</v>
      </c>
      <c r="X26" s="242">
        <f t="shared" si="15"/>
        <v>4.5212765957446804E-2</v>
      </c>
    </row>
    <row r="27" spans="1:24" ht="28.8" x14ac:dyDescent="0.25">
      <c r="A27" s="187">
        <v>16</v>
      </c>
      <c r="B27" s="239">
        <v>6.7</v>
      </c>
      <c r="C27" s="240">
        <v>51170</v>
      </c>
      <c r="D27" s="240">
        <v>90</v>
      </c>
      <c r="E27" s="240">
        <v>1</v>
      </c>
      <c r="F27" s="240">
        <v>108</v>
      </c>
      <c r="G27" s="241">
        <v>0.16</v>
      </c>
      <c r="H27" s="242">
        <v>5.0000000000000001E-3</v>
      </c>
      <c r="I27" s="240">
        <v>52</v>
      </c>
      <c r="J27" s="240">
        <v>60</v>
      </c>
      <c r="K27" s="241">
        <f t="shared" si="1"/>
        <v>0.09</v>
      </c>
      <c r="L27" s="241">
        <f t="shared" si="2"/>
        <v>9.7200000000000006</v>
      </c>
      <c r="M27" s="241">
        <f t="shared" si="3"/>
        <v>1.44E-2</v>
      </c>
      <c r="N27" s="244">
        <f t="shared" si="4"/>
        <v>4.4999999999999999E-4</v>
      </c>
      <c r="O27" s="241">
        <f t="shared" si="5"/>
        <v>4.68</v>
      </c>
      <c r="P27" s="241">
        <f t="shared" si="6"/>
        <v>5.4</v>
      </c>
      <c r="Q27" s="240">
        <f>'enero 2020'!$G$53</f>
        <v>1.8800000000000003</v>
      </c>
      <c r="R27" s="243" t="s">
        <v>113</v>
      </c>
      <c r="S27" s="242">
        <f>K27/$Q$27</f>
        <v>4.7872340425531908E-2</v>
      </c>
      <c r="T27" s="242">
        <f t="shared" ref="T27:X27" si="16">L27/$Q$27</f>
        <v>5.1702127659574462</v>
      </c>
      <c r="U27" s="242">
        <f t="shared" si="16"/>
        <v>7.6595744680851051E-3</v>
      </c>
      <c r="V27" s="242">
        <f t="shared" si="16"/>
        <v>2.3936170212765954E-4</v>
      </c>
      <c r="W27" s="242">
        <f t="shared" si="16"/>
        <v>2.4893617021276588</v>
      </c>
      <c r="X27" s="242">
        <f t="shared" si="16"/>
        <v>2.8723404255319145</v>
      </c>
    </row>
    <row r="28" spans="1:24" ht="28.8" x14ac:dyDescent="0.25">
      <c r="A28" s="187">
        <v>17</v>
      </c>
      <c r="B28" s="239">
        <v>7.1</v>
      </c>
      <c r="C28" s="240">
        <v>51255</v>
      </c>
      <c r="D28" s="240">
        <v>85</v>
      </c>
      <c r="E28" s="240">
        <v>1</v>
      </c>
      <c r="F28" s="240">
        <v>108</v>
      </c>
      <c r="G28" s="241">
        <v>0.16</v>
      </c>
      <c r="H28" s="242">
        <v>5.0000000000000001E-3</v>
      </c>
      <c r="I28" s="240">
        <v>52</v>
      </c>
      <c r="J28" s="240">
        <v>60</v>
      </c>
      <c r="K28" s="241">
        <f t="shared" si="1"/>
        <v>8.5000000000000006E-2</v>
      </c>
      <c r="L28" s="241">
        <f t="shared" si="2"/>
        <v>9.18</v>
      </c>
      <c r="M28" s="241">
        <f t="shared" si="3"/>
        <v>1.3599999999999999E-2</v>
      </c>
      <c r="N28" s="244">
        <f t="shared" si="4"/>
        <v>4.2499999999999998E-4</v>
      </c>
      <c r="O28" s="241">
        <f t="shared" si="5"/>
        <v>4.42</v>
      </c>
      <c r="P28" s="241">
        <f t="shared" si="6"/>
        <v>5.0999999999999996</v>
      </c>
      <c r="Q28" s="240">
        <f>'enero 2020'!$G$53</f>
        <v>1.8800000000000003</v>
      </c>
      <c r="R28" s="243" t="s">
        <v>113</v>
      </c>
      <c r="S28" s="242">
        <f>K28/$Q$28</f>
        <v>4.5212765957446804E-2</v>
      </c>
      <c r="T28" s="242">
        <f t="shared" ref="T28:X28" si="17">L28/$Q$28</f>
        <v>4.8829787234042543</v>
      </c>
      <c r="U28" s="242">
        <f t="shared" si="17"/>
        <v>7.2340425531914878E-3</v>
      </c>
      <c r="V28" s="242">
        <f t="shared" si="17"/>
        <v>2.2606382978723399E-4</v>
      </c>
      <c r="W28" s="242">
        <f t="shared" si="17"/>
        <v>2.3510638297872335</v>
      </c>
      <c r="X28" s="242">
        <f t="shared" si="17"/>
        <v>2.7127659574468077</v>
      </c>
    </row>
    <row r="29" spans="1:24" ht="14.4" x14ac:dyDescent="0.25">
      <c r="A29" s="187">
        <v>18</v>
      </c>
      <c r="B29" s="239">
        <v>6.3</v>
      </c>
      <c r="C29" s="240">
        <v>51255</v>
      </c>
      <c r="D29" s="240"/>
      <c r="E29" s="240">
        <v>1</v>
      </c>
      <c r="F29" s="240">
        <v>108</v>
      </c>
      <c r="G29" s="241">
        <v>0.16</v>
      </c>
      <c r="H29" s="242">
        <v>5.0000000000000001E-3</v>
      </c>
      <c r="I29" s="240">
        <v>52</v>
      </c>
      <c r="J29" s="240">
        <v>60</v>
      </c>
      <c r="K29" s="241"/>
      <c r="L29" s="241"/>
      <c r="M29" s="241"/>
      <c r="N29" s="244"/>
      <c r="O29" s="241"/>
      <c r="P29" s="241"/>
      <c r="Q29" s="240">
        <f>'enero 2020'!$G$53</f>
        <v>1.8800000000000003</v>
      </c>
      <c r="R29" s="243" t="s">
        <v>112</v>
      </c>
      <c r="S29" s="243" t="s">
        <v>112</v>
      </c>
      <c r="T29" s="243" t="s">
        <v>112</v>
      </c>
      <c r="U29" s="243" t="s">
        <v>112</v>
      </c>
      <c r="V29" s="243" t="s">
        <v>112</v>
      </c>
      <c r="W29" s="243" t="s">
        <v>112</v>
      </c>
      <c r="X29" s="243" t="s">
        <v>112</v>
      </c>
    </row>
    <row r="30" spans="1:24" ht="14.4" x14ac:dyDescent="0.25">
      <c r="A30" s="187">
        <v>19</v>
      </c>
      <c r="B30" s="239">
        <v>6.7</v>
      </c>
      <c r="C30" s="240">
        <v>51255</v>
      </c>
      <c r="D30" s="240"/>
      <c r="E30" s="240">
        <v>1</v>
      </c>
      <c r="F30" s="240">
        <v>108</v>
      </c>
      <c r="G30" s="241">
        <v>0.16</v>
      </c>
      <c r="H30" s="242">
        <v>5.0000000000000001E-3</v>
      </c>
      <c r="I30" s="240">
        <v>52</v>
      </c>
      <c r="J30" s="240">
        <v>60</v>
      </c>
      <c r="K30" s="241"/>
      <c r="L30" s="241"/>
      <c r="M30" s="241"/>
      <c r="N30" s="244"/>
      <c r="O30" s="241"/>
      <c r="P30" s="241"/>
      <c r="Q30" s="240">
        <f>'enero 2020'!$G$53</f>
        <v>1.8800000000000003</v>
      </c>
      <c r="R30" s="243" t="s">
        <v>112</v>
      </c>
      <c r="S30" s="243" t="s">
        <v>112</v>
      </c>
      <c r="T30" s="243" t="s">
        <v>112</v>
      </c>
      <c r="U30" s="243" t="s">
        <v>112</v>
      </c>
      <c r="V30" s="243" t="s">
        <v>112</v>
      </c>
      <c r="W30" s="243" t="s">
        <v>112</v>
      </c>
      <c r="X30" s="243" t="s">
        <v>112</v>
      </c>
    </row>
    <row r="31" spans="1:24" ht="28.8" x14ac:dyDescent="0.25">
      <c r="A31" s="187">
        <v>20</v>
      </c>
      <c r="B31" s="239">
        <v>7.1</v>
      </c>
      <c r="C31" s="240">
        <v>51339</v>
      </c>
      <c r="D31" s="240">
        <v>84</v>
      </c>
      <c r="E31" s="240">
        <v>1</v>
      </c>
      <c r="F31" s="240">
        <v>108</v>
      </c>
      <c r="G31" s="241">
        <v>0.16</v>
      </c>
      <c r="H31" s="242">
        <v>5.0000000000000001E-3</v>
      </c>
      <c r="I31" s="240">
        <v>52</v>
      </c>
      <c r="J31" s="240">
        <v>60</v>
      </c>
      <c r="K31" s="241">
        <f t="shared" si="1"/>
        <v>8.4000000000000005E-2</v>
      </c>
      <c r="L31" s="241">
        <f t="shared" si="2"/>
        <v>9.0719999999999992</v>
      </c>
      <c r="M31" s="241">
        <f t="shared" si="3"/>
        <v>1.3439999999999999E-2</v>
      </c>
      <c r="N31" s="244">
        <f t="shared" si="4"/>
        <v>4.1999999999999996E-4</v>
      </c>
      <c r="O31" s="241">
        <f t="shared" si="5"/>
        <v>4.3680000000000003</v>
      </c>
      <c r="P31" s="241">
        <f t="shared" si="6"/>
        <v>5.04</v>
      </c>
      <c r="Q31" s="240">
        <f>'enero 2020'!$G$53</f>
        <v>1.8800000000000003</v>
      </c>
      <c r="R31" s="243" t="s">
        <v>113</v>
      </c>
      <c r="S31" s="242">
        <f>K31/$Q$31</f>
        <v>4.4680851063829782E-2</v>
      </c>
      <c r="T31" s="242">
        <f t="shared" ref="T31:X31" si="18">L31/$Q$31</f>
        <v>4.8255319148936158</v>
      </c>
      <c r="U31" s="242">
        <f t="shared" si="18"/>
        <v>7.1489361702127639E-3</v>
      </c>
      <c r="V31" s="242">
        <f t="shared" si="18"/>
        <v>2.2340425531914887E-4</v>
      </c>
      <c r="W31" s="242">
        <f t="shared" si="18"/>
        <v>2.3234042553191485</v>
      </c>
      <c r="X31" s="242">
        <f t="shared" si="18"/>
        <v>2.6808510638297869</v>
      </c>
    </row>
    <row r="32" spans="1:24" ht="28.8" x14ac:dyDescent="0.25">
      <c r="A32" s="187">
        <v>21</v>
      </c>
      <c r="B32" s="239">
        <v>6.8</v>
      </c>
      <c r="C32" s="240">
        <v>51425</v>
      </c>
      <c r="D32" s="240">
        <v>86</v>
      </c>
      <c r="E32" s="240">
        <v>1</v>
      </c>
      <c r="F32" s="240">
        <v>108</v>
      </c>
      <c r="G32" s="241">
        <v>0.16</v>
      </c>
      <c r="H32" s="242">
        <v>5.0000000000000001E-3</v>
      </c>
      <c r="I32" s="240">
        <v>52</v>
      </c>
      <c r="J32" s="240">
        <v>60</v>
      </c>
      <c r="K32" s="241">
        <f t="shared" si="1"/>
        <v>8.5999999999999993E-2</v>
      </c>
      <c r="L32" s="241">
        <f t="shared" si="2"/>
        <v>9.2880000000000003</v>
      </c>
      <c r="M32" s="241">
        <f t="shared" si="3"/>
        <v>1.376E-2</v>
      </c>
      <c r="N32" s="244">
        <f t="shared" si="4"/>
        <v>4.2999999999999999E-4</v>
      </c>
      <c r="O32" s="241">
        <f t="shared" si="5"/>
        <v>4.4720000000000004</v>
      </c>
      <c r="P32" s="241">
        <f t="shared" si="6"/>
        <v>5.16</v>
      </c>
      <c r="Q32" s="240">
        <f>'enero 2020'!$G$53</f>
        <v>1.8800000000000003</v>
      </c>
      <c r="R32" s="243" t="s">
        <v>113</v>
      </c>
      <c r="S32" s="242">
        <f>K32/$Q$32</f>
        <v>4.5744680851063819E-2</v>
      </c>
      <c r="T32" s="242">
        <f t="shared" ref="T32:X32" si="19">L32/$Q$32</f>
        <v>4.9404255319148929</v>
      </c>
      <c r="U32" s="242">
        <f t="shared" si="19"/>
        <v>7.3191489361702109E-3</v>
      </c>
      <c r="V32" s="242">
        <f t="shared" si="19"/>
        <v>2.2872340425531909E-4</v>
      </c>
      <c r="W32" s="242">
        <f t="shared" si="19"/>
        <v>2.3787234042553189</v>
      </c>
      <c r="X32" s="242">
        <f t="shared" si="19"/>
        <v>2.7446808510638294</v>
      </c>
    </row>
    <row r="33" spans="1:24" ht="28.8" x14ac:dyDescent="0.25">
      <c r="A33" s="187">
        <v>22</v>
      </c>
      <c r="B33" s="239">
        <v>6.9</v>
      </c>
      <c r="C33" s="240">
        <v>51511</v>
      </c>
      <c r="D33" s="240">
        <v>86</v>
      </c>
      <c r="E33" s="240">
        <v>1</v>
      </c>
      <c r="F33" s="240">
        <v>108</v>
      </c>
      <c r="G33" s="241">
        <v>0.16</v>
      </c>
      <c r="H33" s="242">
        <v>5.0000000000000001E-3</v>
      </c>
      <c r="I33" s="240">
        <v>52</v>
      </c>
      <c r="J33" s="240">
        <v>60</v>
      </c>
      <c r="K33" s="241">
        <f t="shared" si="1"/>
        <v>8.5999999999999993E-2</v>
      </c>
      <c r="L33" s="241">
        <f t="shared" si="2"/>
        <v>9.2880000000000003</v>
      </c>
      <c r="M33" s="241">
        <f t="shared" si="3"/>
        <v>1.376E-2</v>
      </c>
      <c r="N33" s="244">
        <f t="shared" si="4"/>
        <v>4.2999999999999999E-4</v>
      </c>
      <c r="O33" s="241">
        <f t="shared" si="5"/>
        <v>4.4720000000000004</v>
      </c>
      <c r="P33" s="241">
        <f t="shared" si="6"/>
        <v>5.16</v>
      </c>
      <c r="Q33" s="240">
        <f>'enero 2020'!$G$53</f>
        <v>1.8800000000000003</v>
      </c>
      <c r="R33" s="243" t="s">
        <v>113</v>
      </c>
      <c r="S33" s="242">
        <f>K33/$Q$33</f>
        <v>4.5744680851063819E-2</v>
      </c>
      <c r="T33" s="242">
        <f t="shared" ref="T33:X33" si="20">L33/$Q$33</f>
        <v>4.9404255319148929</v>
      </c>
      <c r="U33" s="242">
        <f t="shared" si="20"/>
        <v>7.3191489361702109E-3</v>
      </c>
      <c r="V33" s="242">
        <f t="shared" si="20"/>
        <v>2.2872340425531909E-4</v>
      </c>
      <c r="W33" s="242">
        <f t="shared" si="20"/>
        <v>2.3787234042553189</v>
      </c>
      <c r="X33" s="242">
        <f t="shared" si="20"/>
        <v>2.7446808510638294</v>
      </c>
    </row>
    <row r="34" spans="1:24" ht="28.8" x14ac:dyDescent="0.25">
      <c r="A34" s="187">
        <v>23</v>
      </c>
      <c r="B34" s="239">
        <v>6.8</v>
      </c>
      <c r="C34" s="240">
        <v>51597</v>
      </c>
      <c r="D34" s="240">
        <v>86</v>
      </c>
      <c r="E34" s="240">
        <v>1</v>
      </c>
      <c r="F34" s="240">
        <v>811</v>
      </c>
      <c r="G34" s="241">
        <v>0.1</v>
      </c>
      <c r="H34" s="242">
        <v>1.4E-2</v>
      </c>
      <c r="I34" s="240">
        <v>20</v>
      </c>
      <c r="J34" s="240">
        <v>25</v>
      </c>
      <c r="K34" s="241">
        <f t="shared" si="1"/>
        <v>8.5999999999999993E-2</v>
      </c>
      <c r="L34" s="241">
        <f t="shared" si="2"/>
        <v>69.745999999999995</v>
      </c>
      <c r="M34" s="241">
        <f t="shared" si="3"/>
        <v>8.6E-3</v>
      </c>
      <c r="N34" s="244">
        <f t="shared" si="4"/>
        <v>1.204E-3</v>
      </c>
      <c r="O34" s="241">
        <f t="shared" si="5"/>
        <v>1.72</v>
      </c>
      <c r="P34" s="241">
        <f t="shared" si="6"/>
        <v>2.15</v>
      </c>
      <c r="Q34" s="240">
        <f>'enero 2020'!$G$53</f>
        <v>1.8800000000000003</v>
      </c>
      <c r="R34" s="243" t="s">
        <v>113</v>
      </c>
      <c r="S34" s="242">
        <f>K34/$Q$34</f>
        <v>4.5744680851063819E-2</v>
      </c>
      <c r="T34" s="242">
        <f t="shared" ref="T34:X34" si="21">L34/$Q$34</f>
        <v>37.09893617021276</v>
      </c>
      <c r="U34" s="242">
        <f t="shared" si="21"/>
        <v>4.5744680851063819E-3</v>
      </c>
      <c r="V34" s="242">
        <f t="shared" si="21"/>
        <v>6.4042553191489345E-4</v>
      </c>
      <c r="W34" s="242">
        <f t="shared" si="21"/>
        <v>0.91489361702127636</v>
      </c>
      <c r="X34" s="242">
        <f t="shared" si="21"/>
        <v>1.1436170212765955</v>
      </c>
    </row>
    <row r="35" spans="1:24" ht="28.8" x14ac:dyDescent="0.25">
      <c r="A35" s="187">
        <v>24</v>
      </c>
      <c r="B35" s="239">
        <v>6.5</v>
      </c>
      <c r="C35" s="240">
        <v>51684</v>
      </c>
      <c r="D35" s="240">
        <v>87</v>
      </c>
      <c r="E35" s="240">
        <v>1</v>
      </c>
      <c r="F35" s="240">
        <v>811</v>
      </c>
      <c r="G35" s="241">
        <v>0.1</v>
      </c>
      <c r="H35" s="242">
        <v>1.4E-2</v>
      </c>
      <c r="I35" s="240">
        <v>20</v>
      </c>
      <c r="J35" s="240">
        <v>25</v>
      </c>
      <c r="K35" s="241">
        <f t="shared" si="1"/>
        <v>8.6999999999999994E-2</v>
      </c>
      <c r="L35" s="241">
        <f t="shared" si="2"/>
        <v>70.557000000000002</v>
      </c>
      <c r="M35" s="241">
        <f t="shared" si="3"/>
        <v>8.7000000000000011E-3</v>
      </c>
      <c r="N35" s="244">
        <f t="shared" si="4"/>
        <v>1.2179999999999999E-3</v>
      </c>
      <c r="O35" s="241">
        <f t="shared" si="5"/>
        <v>1.74</v>
      </c>
      <c r="P35" s="241">
        <f t="shared" si="6"/>
        <v>2.1749999999999998</v>
      </c>
      <c r="Q35" s="240">
        <f>'enero 2020'!$G$53</f>
        <v>1.8800000000000003</v>
      </c>
      <c r="R35" s="243" t="s">
        <v>113</v>
      </c>
      <c r="S35" s="242">
        <f>K35/$Q$35</f>
        <v>4.6276595744680842E-2</v>
      </c>
      <c r="T35" s="242">
        <f t="shared" ref="T35:X35" si="22">L35/$Q$35</f>
        <v>37.530319148936165</v>
      </c>
      <c r="U35" s="242">
        <f t="shared" si="22"/>
        <v>4.6276595744680852E-3</v>
      </c>
      <c r="V35" s="242">
        <f t="shared" si="22"/>
        <v>6.478723404255317E-4</v>
      </c>
      <c r="W35" s="242">
        <f t="shared" si="22"/>
        <v>0.92553191489361686</v>
      </c>
      <c r="X35" s="242">
        <f t="shared" si="22"/>
        <v>1.156914893617021</v>
      </c>
    </row>
    <row r="36" spans="1:24" ht="14.4" x14ac:dyDescent="0.25">
      <c r="A36" s="187">
        <v>25</v>
      </c>
      <c r="B36" s="239">
        <v>6.3</v>
      </c>
      <c r="C36" s="240">
        <v>51684</v>
      </c>
      <c r="D36" s="240">
        <v>0</v>
      </c>
      <c r="E36" s="240">
        <v>1</v>
      </c>
      <c r="F36" s="240">
        <v>811</v>
      </c>
      <c r="G36" s="241">
        <v>0.1</v>
      </c>
      <c r="H36" s="242">
        <v>1.4E-2</v>
      </c>
      <c r="I36" s="240">
        <v>20</v>
      </c>
      <c r="J36" s="240">
        <v>25</v>
      </c>
      <c r="K36" s="241"/>
      <c r="L36" s="241"/>
      <c r="M36" s="241"/>
      <c r="N36" s="244"/>
      <c r="O36" s="241"/>
      <c r="P36" s="241"/>
      <c r="Q36" s="240">
        <f>'enero 2020'!$G$53</f>
        <v>1.8800000000000003</v>
      </c>
      <c r="R36" s="243" t="s">
        <v>112</v>
      </c>
      <c r="S36" s="243" t="s">
        <v>112</v>
      </c>
      <c r="T36" s="243" t="s">
        <v>112</v>
      </c>
      <c r="U36" s="243" t="s">
        <v>112</v>
      </c>
      <c r="V36" s="243" t="s">
        <v>112</v>
      </c>
      <c r="W36" s="243" t="s">
        <v>112</v>
      </c>
      <c r="X36" s="243" t="s">
        <v>112</v>
      </c>
    </row>
    <row r="37" spans="1:24" ht="14.4" x14ac:dyDescent="0.25">
      <c r="A37" s="187">
        <v>26</v>
      </c>
      <c r="B37" s="239">
        <v>6.6</v>
      </c>
      <c r="C37" s="240">
        <v>51684</v>
      </c>
      <c r="D37" s="240">
        <v>0</v>
      </c>
      <c r="E37" s="240">
        <v>1</v>
      </c>
      <c r="F37" s="240">
        <v>811</v>
      </c>
      <c r="G37" s="241">
        <v>0.1</v>
      </c>
      <c r="H37" s="242">
        <v>1.4E-2</v>
      </c>
      <c r="I37" s="240">
        <v>20</v>
      </c>
      <c r="J37" s="240">
        <v>25</v>
      </c>
      <c r="K37" s="241"/>
      <c r="L37" s="241"/>
      <c r="M37" s="241"/>
      <c r="N37" s="244"/>
      <c r="O37" s="241"/>
      <c r="P37" s="241"/>
      <c r="Q37" s="240">
        <f>'enero 2020'!$G$53</f>
        <v>1.8800000000000003</v>
      </c>
      <c r="R37" s="243" t="s">
        <v>112</v>
      </c>
      <c r="S37" s="243" t="s">
        <v>112</v>
      </c>
      <c r="T37" s="243" t="s">
        <v>112</v>
      </c>
      <c r="U37" s="243" t="s">
        <v>112</v>
      </c>
      <c r="V37" s="243" t="s">
        <v>112</v>
      </c>
      <c r="W37" s="243" t="s">
        <v>112</v>
      </c>
      <c r="X37" s="243" t="s">
        <v>112</v>
      </c>
    </row>
    <row r="38" spans="1:24" ht="28.8" x14ac:dyDescent="0.25">
      <c r="A38" s="187">
        <v>27</v>
      </c>
      <c r="B38" s="239">
        <v>7</v>
      </c>
      <c r="C38" s="240">
        <v>51766</v>
      </c>
      <c r="D38" s="240">
        <v>82</v>
      </c>
      <c r="E38" s="240">
        <v>1</v>
      </c>
      <c r="F38" s="240">
        <v>811</v>
      </c>
      <c r="G38" s="241">
        <v>0.1</v>
      </c>
      <c r="H38" s="242">
        <v>1.4E-2</v>
      </c>
      <c r="I38" s="240">
        <v>20</v>
      </c>
      <c r="J38" s="240">
        <v>25</v>
      </c>
      <c r="K38" s="241">
        <f t="shared" si="1"/>
        <v>8.2000000000000003E-2</v>
      </c>
      <c r="L38" s="241">
        <f t="shared" si="2"/>
        <v>66.501999999999995</v>
      </c>
      <c r="M38" s="241">
        <f t="shared" si="3"/>
        <v>8.2000000000000007E-3</v>
      </c>
      <c r="N38" s="244">
        <f t="shared" si="4"/>
        <v>1.1480000000000001E-3</v>
      </c>
      <c r="O38" s="241">
        <f t="shared" si="5"/>
        <v>1.64</v>
      </c>
      <c r="P38" s="241">
        <f t="shared" si="6"/>
        <v>2.0499999999999998</v>
      </c>
      <c r="Q38" s="240">
        <f>'enero 2020'!$G$53</f>
        <v>1.8800000000000003</v>
      </c>
      <c r="R38" s="243" t="s">
        <v>113</v>
      </c>
      <c r="S38" s="242">
        <f>K38/$Q$38</f>
        <v>4.3617021276595738E-2</v>
      </c>
      <c r="T38" s="242">
        <f t="shared" ref="T38:X38" si="23">L38/$Q$38</f>
        <v>35.373404255319137</v>
      </c>
      <c r="U38" s="242">
        <f t="shared" si="23"/>
        <v>4.3617021276595742E-3</v>
      </c>
      <c r="V38" s="242">
        <f t="shared" si="23"/>
        <v>6.1063829787234044E-4</v>
      </c>
      <c r="W38" s="242">
        <f t="shared" si="23"/>
        <v>0.87234042553191471</v>
      </c>
      <c r="X38" s="242">
        <f t="shared" si="23"/>
        <v>1.0904255319148932</v>
      </c>
    </row>
    <row r="39" spans="1:24" ht="28.8" x14ac:dyDescent="0.25">
      <c r="A39" s="187">
        <v>28</v>
      </c>
      <c r="B39" s="239">
        <v>7</v>
      </c>
      <c r="C39" s="240">
        <v>51811</v>
      </c>
      <c r="D39" s="240">
        <v>45</v>
      </c>
      <c r="E39" s="240">
        <v>1</v>
      </c>
      <c r="F39" s="240">
        <v>811</v>
      </c>
      <c r="G39" s="241">
        <v>0.1</v>
      </c>
      <c r="H39" s="242">
        <v>1.4E-2</v>
      </c>
      <c r="I39" s="240">
        <v>20</v>
      </c>
      <c r="J39" s="240">
        <v>25</v>
      </c>
      <c r="K39" s="241">
        <f t="shared" si="1"/>
        <v>4.4999999999999998E-2</v>
      </c>
      <c r="L39" s="241">
        <f t="shared" si="2"/>
        <v>36.494999999999997</v>
      </c>
      <c r="M39" s="241">
        <f t="shared" si="3"/>
        <v>4.4999999999999997E-3</v>
      </c>
      <c r="N39" s="244">
        <f t="shared" si="4"/>
        <v>6.3000000000000003E-4</v>
      </c>
      <c r="O39" s="241">
        <f t="shared" si="5"/>
        <v>0.9</v>
      </c>
      <c r="P39" s="241">
        <f t="shared" si="6"/>
        <v>1.125</v>
      </c>
      <c r="Q39" s="240">
        <f>'enero 2020'!$G$53</f>
        <v>1.8800000000000003</v>
      </c>
      <c r="R39" s="243" t="s">
        <v>113</v>
      </c>
      <c r="S39" s="242">
        <f>K39/$Q$39</f>
        <v>2.3936170212765954E-2</v>
      </c>
      <c r="T39" s="242">
        <f t="shared" ref="T39:X39" si="24">L39/$Q$39</f>
        <v>19.412234042553187</v>
      </c>
      <c r="U39" s="242">
        <f t="shared" si="24"/>
        <v>2.3936170212765953E-3</v>
      </c>
      <c r="V39" s="242">
        <f t="shared" si="24"/>
        <v>3.3510638297872333E-4</v>
      </c>
      <c r="W39" s="242">
        <f t="shared" si="24"/>
        <v>0.47872340425531906</v>
      </c>
      <c r="X39" s="242">
        <f t="shared" si="24"/>
        <v>0.59840425531914887</v>
      </c>
    </row>
    <row r="40" spans="1:24" ht="28.8" x14ac:dyDescent="0.25">
      <c r="A40" s="187">
        <v>29</v>
      </c>
      <c r="B40" s="239">
        <v>6.2</v>
      </c>
      <c r="C40" s="240">
        <v>51877</v>
      </c>
      <c r="D40" s="240">
        <v>66</v>
      </c>
      <c r="E40" s="240">
        <v>1</v>
      </c>
      <c r="F40" s="240">
        <v>811</v>
      </c>
      <c r="G40" s="241">
        <v>0.1</v>
      </c>
      <c r="H40" s="242">
        <v>1.4E-2</v>
      </c>
      <c r="I40" s="240">
        <v>20</v>
      </c>
      <c r="J40" s="240">
        <v>25</v>
      </c>
      <c r="K40" s="241">
        <f t="shared" si="1"/>
        <v>6.6000000000000003E-2</v>
      </c>
      <c r="L40" s="241">
        <f t="shared" si="2"/>
        <v>53.526000000000003</v>
      </c>
      <c r="M40" s="241">
        <f t="shared" si="3"/>
        <v>6.6000000000000008E-3</v>
      </c>
      <c r="N40" s="244">
        <f t="shared" si="4"/>
        <v>9.2400000000000002E-4</v>
      </c>
      <c r="O40" s="241">
        <f t="shared" si="5"/>
        <v>1.32</v>
      </c>
      <c r="P40" s="241">
        <f t="shared" si="6"/>
        <v>1.65</v>
      </c>
      <c r="Q40" s="240">
        <f>'enero 2020'!$G$53</f>
        <v>1.8800000000000003</v>
      </c>
      <c r="R40" s="243" t="s">
        <v>113</v>
      </c>
      <c r="S40" s="242">
        <f>K40/$Q$39</f>
        <v>3.5106382978723399E-2</v>
      </c>
      <c r="T40" s="242">
        <f t="shared" ref="T40" si="25">L40/$Q$39</f>
        <v>28.471276595744676</v>
      </c>
      <c r="U40" s="242">
        <f t="shared" ref="U40" si="26">M40/$Q$39</f>
        <v>3.51063829787234E-3</v>
      </c>
      <c r="V40" s="242">
        <f t="shared" ref="V40" si="27">N40/$Q$39</f>
        <v>4.9148936170212757E-4</v>
      </c>
      <c r="W40" s="242">
        <f t="shared" ref="W40" si="28">O40/$Q$39</f>
        <v>0.70212765957446799</v>
      </c>
      <c r="X40" s="242">
        <f t="shared" ref="X40" si="29">P40/$Q$39</f>
        <v>0.87765957446808485</v>
      </c>
    </row>
    <row r="41" spans="1:24" ht="14.4" x14ac:dyDescent="0.25">
      <c r="A41" s="187">
        <v>30</v>
      </c>
      <c r="B41" s="239">
        <v>7</v>
      </c>
      <c r="C41" s="240">
        <v>51877</v>
      </c>
      <c r="D41" s="240"/>
      <c r="E41" s="240">
        <v>1</v>
      </c>
      <c r="F41" s="240">
        <v>811</v>
      </c>
      <c r="G41" s="241">
        <v>0.1</v>
      </c>
      <c r="H41" s="242">
        <v>1.4E-2</v>
      </c>
      <c r="I41" s="240">
        <v>20</v>
      </c>
      <c r="J41" s="240">
        <v>25</v>
      </c>
      <c r="K41" s="241">
        <f t="shared" si="1"/>
        <v>0</v>
      </c>
      <c r="L41" s="241">
        <f t="shared" si="2"/>
        <v>0</v>
      </c>
      <c r="M41" s="241">
        <f t="shared" si="3"/>
        <v>0</v>
      </c>
      <c r="N41" s="244">
        <f t="shared" si="4"/>
        <v>0</v>
      </c>
      <c r="O41" s="241">
        <f t="shared" si="5"/>
        <v>0</v>
      </c>
      <c r="P41" s="241">
        <f t="shared" si="6"/>
        <v>0</v>
      </c>
      <c r="Q41" s="240">
        <f>'enero 2020'!$G$53</f>
        <v>1.8800000000000003</v>
      </c>
      <c r="R41" s="243" t="s">
        <v>112</v>
      </c>
      <c r="S41" s="243" t="s">
        <v>112</v>
      </c>
      <c r="T41" s="243" t="s">
        <v>112</v>
      </c>
      <c r="U41" s="243" t="s">
        <v>112</v>
      </c>
      <c r="V41" s="243" t="s">
        <v>112</v>
      </c>
      <c r="W41" s="243" t="s">
        <v>112</v>
      </c>
      <c r="X41" s="243" t="s">
        <v>112</v>
      </c>
    </row>
    <row r="42" spans="1:24" x14ac:dyDescent="0.25">
      <c r="A42" s="232"/>
      <c r="B42" s="237"/>
      <c r="C42" s="237"/>
      <c r="D42" s="237"/>
      <c r="E42" s="237"/>
      <c r="F42" s="237"/>
      <c r="G42" s="237"/>
      <c r="H42" s="237"/>
      <c r="I42" s="237"/>
      <c r="J42" s="237"/>
      <c r="K42" s="237"/>
      <c r="L42" s="237"/>
      <c r="M42" s="237"/>
      <c r="N42" s="237"/>
      <c r="O42" s="237"/>
      <c r="P42" s="237"/>
      <c r="Q42" s="237"/>
      <c r="R42" s="237"/>
      <c r="S42" s="237"/>
      <c r="T42" s="237"/>
      <c r="U42" s="237"/>
      <c r="V42" s="237"/>
      <c r="W42" s="237"/>
      <c r="X42" s="237"/>
    </row>
    <row r="43" spans="1:24" ht="14.4" x14ac:dyDescent="0.25">
      <c r="A43" s="225" t="s">
        <v>120</v>
      </c>
      <c r="B43" s="226"/>
      <c r="C43" s="227"/>
      <c r="D43" s="228">
        <f>AVERAGE(D12:D42)</f>
        <v>75.090909090909093</v>
      </c>
      <c r="E43" s="229"/>
      <c r="F43" s="230"/>
      <c r="G43" s="230"/>
      <c r="H43" s="230"/>
      <c r="I43" s="230"/>
      <c r="J43" s="231"/>
      <c r="K43" s="255">
        <f>AVERAGE(K12:K42)</f>
        <v>7.8666666666666676E-2</v>
      </c>
      <c r="L43" s="255">
        <f t="shared" ref="L43:P43" si="30">AVERAGE(L12:L42)</f>
        <v>20.748285714285718</v>
      </c>
      <c r="M43" s="255">
        <f t="shared" si="30"/>
        <v>1.1540952380952383E-2</v>
      </c>
      <c r="N43" s="255">
        <f t="shared" si="30"/>
        <v>5.5019047619047615E-4</v>
      </c>
      <c r="O43" s="255">
        <f t="shared" si="30"/>
        <v>3.5329523809523806</v>
      </c>
      <c r="P43" s="255">
        <f t="shared" si="30"/>
        <v>4.1100000000000003</v>
      </c>
      <c r="Q43" s="255"/>
      <c r="R43" s="255"/>
      <c r="S43" s="255">
        <f t="shared" ref="S43" si="31">AVERAGE(S12:S42)</f>
        <v>4.3936170212765954E-2</v>
      </c>
      <c r="T43" s="255">
        <f t="shared" ref="T43" si="32">AVERAGE(T12:T42)</f>
        <v>11.34625</v>
      </c>
      <c r="U43" s="255">
        <f t="shared" ref="U43" si="33">AVERAGE(U12:U42)</f>
        <v>8.3446808510638307E-3</v>
      </c>
      <c r="V43" s="255">
        <f t="shared" ref="V43" si="34">AVERAGE(V12:V42)</f>
        <v>2.5566223404255317E-3</v>
      </c>
      <c r="W43" s="255">
        <f t="shared" ref="W43" si="35">AVERAGE(W12:W42)</f>
        <v>1.8578989361702125</v>
      </c>
      <c r="X43" s="255">
        <f t="shared" ref="X43" si="36">AVERAGE(X12:X42)</f>
        <v>2.1621010638297866</v>
      </c>
    </row>
  </sheetData>
  <mergeCells count="20">
    <mergeCell ref="A8:X8"/>
    <mergeCell ref="A9:A11"/>
    <mergeCell ref="E9:J9"/>
    <mergeCell ref="K9:P9"/>
    <mergeCell ref="S9:X9"/>
    <mergeCell ref="A43:C43"/>
    <mergeCell ref="E43:J43"/>
    <mergeCell ref="A6:D7"/>
    <mergeCell ref="K6:K7"/>
    <mergeCell ref="N6:O6"/>
    <mergeCell ref="P6:Q7"/>
    <mergeCell ref="R6:R7"/>
    <mergeCell ref="N7:O7"/>
    <mergeCell ref="A1:X1"/>
    <mergeCell ref="A2:X2"/>
    <mergeCell ref="B3:X3"/>
    <mergeCell ref="A4:X4"/>
    <mergeCell ref="A5:D5"/>
    <mergeCell ref="N5:O5"/>
    <mergeCell ref="P5:R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983417-E9F2-47F5-9E0A-D734D2E237BD}">
  <dimension ref="A1:X43"/>
  <sheetViews>
    <sheetView topLeftCell="A22" zoomScale="70" zoomScaleNormal="70" workbookViewId="0">
      <selection activeCell="G47" sqref="G47"/>
    </sheetView>
  </sheetViews>
  <sheetFormatPr baseColWidth="10" defaultRowHeight="13.2" x14ac:dyDescent="0.25"/>
  <sheetData>
    <row r="1" spans="1:24" ht="13.8" x14ac:dyDescent="0.25">
      <c r="A1" s="164" t="s">
        <v>70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  <c r="Q1" s="165"/>
      <c r="R1" s="165"/>
      <c r="S1" s="165"/>
      <c r="T1" s="165"/>
      <c r="U1" s="165"/>
      <c r="V1" s="165"/>
      <c r="W1" s="165"/>
      <c r="X1" s="166"/>
    </row>
    <row r="2" spans="1:24" ht="13.8" x14ac:dyDescent="0.25">
      <c r="A2" s="168" t="s">
        <v>71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  <c r="V2" s="169"/>
      <c r="W2" s="169"/>
      <c r="X2" s="170"/>
    </row>
    <row r="3" spans="1:24" ht="13.8" x14ac:dyDescent="0.25">
      <c r="A3" s="171" t="s">
        <v>72</v>
      </c>
      <c r="B3" s="164" t="s">
        <v>122</v>
      </c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5"/>
      <c r="P3" s="165"/>
      <c r="Q3" s="165"/>
      <c r="R3" s="165"/>
      <c r="S3" s="165"/>
      <c r="T3" s="165"/>
      <c r="U3" s="165"/>
      <c r="V3" s="165"/>
      <c r="W3" s="165"/>
      <c r="X3" s="166"/>
    </row>
    <row r="4" spans="1:24" ht="13.8" x14ac:dyDescent="0.25">
      <c r="A4" s="172"/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4"/>
    </row>
    <row r="5" spans="1:24" ht="28.8" x14ac:dyDescent="0.25">
      <c r="A5" s="175"/>
      <c r="B5" s="176"/>
      <c r="C5" s="176"/>
      <c r="D5" s="177"/>
      <c r="E5" s="178" t="s">
        <v>74</v>
      </c>
      <c r="F5" s="179" t="s">
        <v>75</v>
      </c>
      <c r="G5" s="178" t="s">
        <v>76</v>
      </c>
      <c r="H5" s="178" t="s">
        <v>77</v>
      </c>
      <c r="I5" s="180" t="s">
        <v>78</v>
      </c>
      <c r="J5" s="180" t="s">
        <v>79</v>
      </c>
      <c r="K5" s="181"/>
      <c r="L5" s="178" t="s">
        <v>80</v>
      </c>
      <c r="M5" s="178" t="s">
        <v>81</v>
      </c>
      <c r="N5" s="182" t="s">
        <v>82</v>
      </c>
      <c r="O5" s="183"/>
      <c r="P5" s="175"/>
      <c r="Q5" s="176"/>
      <c r="R5" s="177"/>
      <c r="S5" s="178" t="s">
        <v>74</v>
      </c>
      <c r="T5" s="178" t="s">
        <v>75</v>
      </c>
      <c r="U5" s="178" t="s">
        <v>76</v>
      </c>
      <c r="V5" s="179" t="s">
        <v>77</v>
      </c>
      <c r="W5" s="180" t="s">
        <v>78</v>
      </c>
      <c r="X5" s="180" t="s">
        <v>79</v>
      </c>
    </row>
    <row r="6" spans="1:24" ht="14.4" x14ac:dyDescent="0.25">
      <c r="A6" s="184" t="s">
        <v>83</v>
      </c>
      <c r="B6" s="185"/>
      <c r="C6" s="185"/>
      <c r="D6" s="186"/>
      <c r="E6" s="187">
        <v>60</v>
      </c>
      <c r="F6" s="188">
        <v>3500</v>
      </c>
      <c r="G6" s="189">
        <v>0.5</v>
      </c>
      <c r="H6" s="187">
        <v>41</v>
      </c>
      <c r="I6" s="190">
        <v>80</v>
      </c>
      <c r="J6" s="190">
        <v>200</v>
      </c>
      <c r="K6" s="191"/>
      <c r="L6" s="192" t="s">
        <v>84</v>
      </c>
      <c r="M6" s="187">
        <v>110</v>
      </c>
      <c r="N6" s="193" t="s">
        <v>85</v>
      </c>
      <c r="O6" s="194"/>
      <c r="P6" s="195"/>
      <c r="Q6" s="196"/>
      <c r="R6" s="197" t="s">
        <v>116</v>
      </c>
      <c r="S6" s="198">
        <v>1.89</v>
      </c>
      <c r="T6" s="187">
        <v>112</v>
      </c>
      <c r="U6" s="198">
        <v>0.02</v>
      </c>
      <c r="V6" s="199">
        <v>1.29</v>
      </c>
      <c r="W6" s="200">
        <v>2.5099999999999998</v>
      </c>
      <c r="X6" s="200">
        <v>6.29</v>
      </c>
    </row>
    <row r="7" spans="1:24" ht="14.4" x14ac:dyDescent="0.25">
      <c r="A7" s="184"/>
      <c r="B7" s="185"/>
      <c r="C7" s="185"/>
      <c r="D7" s="186"/>
      <c r="E7" s="201" t="s">
        <v>87</v>
      </c>
      <c r="F7" s="202" t="s">
        <v>87</v>
      </c>
      <c r="G7" s="201" t="s">
        <v>87</v>
      </c>
      <c r="H7" s="201" t="s">
        <v>87</v>
      </c>
      <c r="I7" s="203" t="s">
        <v>87</v>
      </c>
      <c r="J7" s="203" t="s">
        <v>87</v>
      </c>
      <c r="K7" s="191"/>
      <c r="L7" s="192" t="s">
        <v>88</v>
      </c>
      <c r="M7" s="204">
        <v>45</v>
      </c>
      <c r="N7" s="205" t="s">
        <v>89</v>
      </c>
      <c r="O7" s="206"/>
      <c r="P7" s="195"/>
      <c r="Q7" s="196"/>
      <c r="R7" s="207"/>
      <c r="S7" s="198">
        <v>0.77</v>
      </c>
      <c r="T7" s="187">
        <v>112</v>
      </c>
      <c r="U7" s="198">
        <v>0.01</v>
      </c>
      <c r="V7" s="199">
        <v>0.53</v>
      </c>
      <c r="W7" s="200">
        <v>1.03</v>
      </c>
      <c r="X7" s="200">
        <v>2.57</v>
      </c>
    </row>
    <row r="8" spans="1:24" ht="13.8" x14ac:dyDescent="0.25">
      <c r="A8" s="208"/>
      <c r="B8" s="209"/>
      <c r="C8" s="209"/>
      <c r="D8" s="209"/>
      <c r="E8" s="209"/>
      <c r="F8" s="209"/>
      <c r="G8" s="209"/>
      <c r="H8" s="209"/>
      <c r="I8" s="209"/>
      <c r="J8" s="209"/>
      <c r="K8" s="209"/>
      <c r="L8" s="209"/>
      <c r="M8" s="209"/>
      <c r="N8" s="209"/>
      <c r="O8" s="209"/>
      <c r="P8" s="209"/>
      <c r="Q8" s="209"/>
      <c r="R8" s="209"/>
      <c r="S8" s="209"/>
      <c r="T8" s="209"/>
      <c r="U8" s="209"/>
      <c r="V8" s="209"/>
      <c r="W8" s="209"/>
      <c r="X8" s="209"/>
    </row>
    <row r="9" spans="1:24" ht="14.4" x14ac:dyDescent="0.25">
      <c r="A9" s="210" t="s">
        <v>90</v>
      </c>
      <c r="B9" s="178" t="s">
        <v>91</v>
      </c>
      <c r="C9" s="178" t="s">
        <v>92</v>
      </c>
      <c r="D9" s="178" t="s">
        <v>93</v>
      </c>
      <c r="E9" s="182" t="s">
        <v>94</v>
      </c>
      <c r="F9" s="211"/>
      <c r="G9" s="211"/>
      <c r="H9" s="211"/>
      <c r="I9" s="211"/>
      <c r="J9" s="183"/>
      <c r="K9" s="182" t="s">
        <v>95</v>
      </c>
      <c r="L9" s="211"/>
      <c r="M9" s="211"/>
      <c r="N9" s="211"/>
      <c r="O9" s="211"/>
      <c r="P9" s="183"/>
      <c r="Q9" s="178" t="s">
        <v>96</v>
      </c>
      <c r="R9" s="178" t="s">
        <v>97</v>
      </c>
      <c r="S9" s="212" t="s">
        <v>98</v>
      </c>
      <c r="T9" s="213"/>
      <c r="U9" s="213"/>
      <c r="V9" s="213"/>
      <c r="W9" s="213"/>
      <c r="X9" s="214"/>
    </row>
    <row r="10" spans="1:24" ht="28.8" x14ac:dyDescent="0.25">
      <c r="A10" s="215"/>
      <c r="B10" s="178" t="s">
        <v>99</v>
      </c>
      <c r="C10" s="178" t="s">
        <v>100</v>
      </c>
      <c r="D10" s="178" t="s">
        <v>101</v>
      </c>
      <c r="E10" s="216" t="s">
        <v>117</v>
      </c>
      <c r="F10" s="179" t="s">
        <v>75</v>
      </c>
      <c r="G10" s="217" t="s">
        <v>118</v>
      </c>
      <c r="H10" s="178" t="s">
        <v>77</v>
      </c>
      <c r="I10" s="180" t="s">
        <v>78</v>
      </c>
      <c r="J10" s="180" t="s">
        <v>79</v>
      </c>
      <c r="K10" s="216" t="s">
        <v>117</v>
      </c>
      <c r="L10" s="178" t="s">
        <v>75</v>
      </c>
      <c r="M10" s="217" t="s">
        <v>118</v>
      </c>
      <c r="N10" s="178" t="s">
        <v>77</v>
      </c>
      <c r="O10" s="178" t="s">
        <v>78</v>
      </c>
      <c r="P10" s="178" t="s">
        <v>79</v>
      </c>
      <c r="Q10" s="178" t="s">
        <v>104</v>
      </c>
      <c r="R10" s="178" t="s">
        <v>104</v>
      </c>
      <c r="S10" s="216" t="s">
        <v>117</v>
      </c>
      <c r="T10" s="178" t="s">
        <v>75</v>
      </c>
      <c r="U10" s="217" t="s">
        <v>118</v>
      </c>
      <c r="V10" s="179" t="s">
        <v>77</v>
      </c>
      <c r="W10" s="180" t="s">
        <v>78</v>
      </c>
      <c r="X10" s="180" t="s">
        <v>79</v>
      </c>
    </row>
    <row r="11" spans="1:24" ht="28.8" x14ac:dyDescent="0.25">
      <c r="A11" s="218"/>
      <c r="B11" s="178" t="s">
        <v>105</v>
      </c>
      <c r="C11" s="178" t="s">
        <v>106</v>
      </c>
      <c r="D11" s="178" t="s">
        <v>119</v>
      </c>
      <c r="E11" s="219" t="s">
        <v>87</v>
      </c>
      <c r="F11" s="220" t="s">
        <v>87</v>
      </c>
      <c r="G11" s="219" t="s">
        <v>87</v>
      </c>
      <c r="H11" s="219" t="s">
        <v>87</v>
      </c>
      <c r="I11" s="221" t="s">
        <v>87</v>
      </c>
      <c r="J11" s="221" t="s">
        <v>87</v>
      </c>
      <c r="K11" s="220" t="s">
        <v>108</v>
      </c>
      <c r="L11" s="219" t="s">
        <v>108</v>
      </c>
      <c r="M11" s="219" t="s">
        <v>108</v>
      </c>
      <c r="N11" s="219" t="s">
        <v>108</v>
      </c>
      <c r="O11" s="219" t="s">
        <v>108</v>
      </c>
      <c r="P11" s="219" t="s">
        <v>108</v>
      </c>
      <c r="Q11" s="219" t="s">
        <v>69</v>
      </c>
      <c r="R11" s="219" t="s">
        <v>109</v>
      </c>
      <c r="S11" s="178" t="s">
        <v>110</v>
      </c>
      <c r="T11" s="178" t="s">
        <v>111</v>
      </c>
      <c r="U11" s="178" t="s">
        <v>110</v>
      </c>
      <c r="V11" s="179" t="s">
        <v>110</v>
      </c>
      <c r="W11" s="180" t="s">
        <v>110</v>
      </c>
      <c r="X11" s="180" t="s">
        <v>110</v>
      </c>
    </row>
    <row r="12" spans="1:24" ht="14.4" x14ac:dyDescent="0.25">
      <c r="A12" s="240">
        <v>1</v>
      </c>
      <c r="B12" s="239">
        <v>6.3</v>
      </c>
      <c r="C12" s="240">
        <v>51877</v>
      </c>
      <c r="D12" s="240"/>
      <c r="E12" s="240">
        <v>1</v>
      </c>
      <c r="F12" s="240">
        <v>811</v>
      </c>
      <c r="G12" s="241">
        <v>0.1</v>
      </c>
      <c r="H12" s="242">
        <v>1.4E-2</v>
      </c>
      <c r="I12" s="240">
        <v>20</v>
      </c>
      <c r="J12" s="240">
        <v>25</v>
      </c>
      <c r="K12" s="243" t="s">
        <v>112</v>
      </c>
      <c r="L12" s="243" t="s">
        <v>112</v>
      </c>
      <c r="M12" s="243" t="s">
        <v>112</v>
      </c>
      <c r="N12" s="243" t="s">
        <v>112</v>
      </c>
      <c r="O12" s="243" t="s">
        <v>112</v>
      </c>
      <c r="P12" s="243" t="s">
        <v>112</v>
      </c>
      <c r="Q12" s="243" t="s">
        <v>112</v>
      </c>
      <c r="R12" s="243" t="s">
        <v>112</v>
      </c>
      <c r="S12" s="243" t="s">
        <v>112</v>
      </c>
      <c r="T12" s="243" t="s">
        <v>112</v>
      </c>
      <c r="U12" s="243" t="s">
        <v>112</v>
      </c>
      <c r="V12" s="243" t="s">
        <v>112</v>
      </c>
      <c r="W12" s="243" t="s">
        <v>112</v>
      </c>
      <c r="X12" s="243" t="s">
        <v>112</v>
      </c>
    </row>
    <row r="13" spans="1:24" ht="14.4" x14ac:dyDescent="0.25">
      <c r="A13" s="240">
        <v>2</v>
      </c>
      <c r="B13" s="239">
        <v>6.4</v>
      </c>
      <c r="C13" s="240">
        <v>51877</v>
      </c>
      <c r="D13" s="240"/>
      <c r="E13" s="240">
        <v>1</v>
      </c>
      <c r="F13" s="240">
        <v>811</v>
      </c>
      <c r="G13" s="241">
        <v>0.1</v>
      </c>
      <c r="H13" s="242">
        <v>1.4E-2</v>
      </c>
      <c r="I13" s="240">
        <v>20</v>
      </c>
      <c r="J13" s="240">
        <v>25</v>
      </c>
      <c r="K13" s="243" t="s">
        <v>112</v>
      </c>
      <c r="L13" s="243" t="s">
        <v>112</v>
      </c>
      <c r="M13" s="243" t="s">
        <v>112</v>
      </c>
      <c r="N13" s="243" t="s">
        <v>112</v>
      </c>
      <c r="O13" s="243" t="s">
        <v>112</v>
      </c>
      <c r="P13" s="243" t="s">
        <v>112</v>
      </c>
      <c r="Q13" s="243" t="s">
        <v>112</v>
      </c>
      <c r="R13" s="243" t="s">
        <v>112</v>
      </c>
      <c r="S13" s="243" t="s">
        <v>112</v>
      </c>
      <c r="T13" s="243" t="s">
        <v>112</v>
      </c>
      <c r="U13" s="243" t="s">
        <v>112</v>
      </c>
      <c r="V13" s="243" t="s">
        <v>112</v>
      </c>
      <c r="W13" s="243" t="s">
        <v>112</v>
      </c>
      <c r="X13" s="243" t="s">
        <v>112</v>
      </c>
    </row>
    <row r="14" spans="1:24" ht="14.4" x14ac:dyDescent="0.25">
      <c r="A14" s="240">
        <v>3</v>
      </c>
      <c r="B14" s="239">
        <v>6.6</v>
      </c>
      <c r="C14" s="240">
        <v>51877</v>
      </c>
      <c r="D14" s="240"/>
      <c r="E14" s="240">
        <v>1</v>
      </c>
      <c r="F14" s="240">
        <v>811</v>
      </c>
      <c r="G14" s="241">
        <v>0.1</v>
      </c>
      <c r="H14" s="242">
        <v>1.4E-2</v>
      </c>
      <c r="I14" s="240">
        <v>20</v>
      </c>
      <c r="J14" s="240">
        <v>25</v>
      </c>
      <c r="K14" s="243" t="s">
        <v>112</v>
      </c>
      <c r="L14" s="243" t="s">
        <v>112</v>
      </c>
      <c r="M14" s="243" t="s">
        <v>112</v>
      </c>
      <c r="N14" s="243" t="s">
        <v>112</v>
      </c>
      <c r="O14" s="243" t="s">
        <v>112</v>
      </c>
      <c r="P14" s="243" t="s">
        <v>112</v>
      </c>
      <c r="Q14" s="243" t="s">
        <v>112</v>
      </c>
      <c r="R14" s="243" t="s">
        <v>112</v>
      </c>
      <c r="S14" s="243" t="s">
        <v>112</v>
      </c>
      <c r="T14" s="243" t="s">
        <v>112</v>
      </c>
      <c r="U14" s="243" t="s">
        <v>112</v>
      </c>
      <c r="V14" s="243" t="s">
        <v>112</v>
      </c>
      <c r="W14" s="243" t="s">
        <v>112</v>
      </c>
      <c r="X14" s="243" t="s">
        <v>112</v>
      </c>
    </row>
    <row r="15" spans="1:24" ht="28.8" x14ac:dyDescent="0.25">
      <c r="A15" s="240">
        <v>4</v>
      </c>
      <c r="B15" s="239">
        <v>7.1</v>
      </c>
      <c r="C15" s="240">
        <v>51960</v>
      </c>
      <c r="D15" s="240">
        <v>83</v>
      </c>
      <c r="E15" s="240">
        <v>1</v>
      </c>
      <c r="F15" s="240">
        <v>811</v>
      </c>
      <c r="G15" s="241">
        <v>0.1</v>
      </c>
      <c r="H15" s="242">
        <v>1.4E-2</v>
      </c>
      <c r="I15" s="240">
        <v>20</v>
      </c>
      <c r="J15" s="240">
        <v>25</v>
      </c>
      <c r="K15" s="241">
        <f>$D$15*E15/1000</f>
        <v>8.3000000000000004E-2</v>
      </c>
      <c r="L15" s="241">
        <f>$D$15*F15/1000</f>
        <v>67.313000000000002</v>
      </c>
      <c r="M15" s="241">
        <f t="shared" ref="L15:P15" si="0">$D$15*G15/1000</f>
        <v>8.3000000000000001E-3</v>
      </c>
      <c r="N15" s="241">
        <f t="shared" si="0"/>
        <v>1.1619999999999998E-3</v>
      </c>
      <c r="O15" s="241">
        <f t="shared" si="0"/>
        <v>1.66</v>
      </c>
      <c r="P15" s="241">
        <f t="shared" si="0"/>
        <v>2.0750000000000002</v>
      </c>
      <c r="Q15" s="240">
        <f>'enero 2020'!$G$53</f>
        <v>1.8800000000000003</v>
      </c>
      <c r="R15" s="243" t="s">
        <v>113</v>
      </c>
      <c r="S15" s="242">
        <f>K15/$Q$15</f>
        <v>4.414893617021276E-2</v>
      </c>
      <c r="T15" s="242">
        <f t="shared" ref="T15:X15" si="1">L15/$Q$15</f>
        <v>35.80478723404255</v>
      </c>
      <c r="U15" s="242">
        <f t="shared" si="1"/>
        <v>4.4148936170212757E-3</v>
      </c>
      <c r="V15" s="242">
        <f t="shared" si="1"/>
        <v>6.1808510638297848E-4</v>
      </c>
      <c r="W15" s="242">
        <f t="shared" si="1"/>
        <v>0.88297872340425509</v>
      </c>
      <c r="X15" s="242">
        <f t="shared" si="1"/>
        <v>1.103723404255319</v>
      </c>
    </row>
    <row r="16" spans="1:24" ht="28.8" x14ac:dyDescent="0.25">
      <c r="A16" s="240">
        <v>5</v>
      </c>
      <c r="B16" s="239">
        <v>7.1</v>
      </c>
      <c r="C16" s="240">
        <v>52050</v>
      </c>
      <c r="D16" s="240">
        <v>90</v>
      </c>
      <c r="E16" s="240">
        <v>1</v>
      </c>
      <c r="F16" s="240">
        <v>811</v>
      </c>
      <c r="G16" s="241">
        <v>0.1</v>
      </c>
      <c r="H16" s="242">
        <v>1.4E-2</v>
      </c>
      <c r="I16" s="240">
        <v>20</v>
      </c>
      <c r="J16" s="240">
        <v>25</v>
      </c>
      <c r="K16" s="241">
        <f>$D$16*E16/1000</f>
        <v>0.09</v>
      </c>
      <c r="L16" s="241">
        <f t="shared" ref="L16:P16" si="2">$D$16*F16/1000</f>
        <v>72.989999999999995</v>
      </c>
      <c r="M16" s="241">
        <f t="shared" si="2"/>
        <v>8.9999999999999993E-3</v>
      </c>
      <c r="N16" s="241">
        <f t="shared" si="2"/>
        <v>1.2600000000000001E-3</v>
      </c>
      <c r="O16" s="241">
        <f t="shared" si="2"/>
        <v>1.8</v>
      </c>
      <c r="P16" s="241">
        <f t="shared" si="2"/>
        <v>2.25</v>
      </c>
      <c r="Q16" s="240">
        <f>'enero 2020'!$G$53</f>
        <v>1.8800000000000003</v>
      </c>
      <c r="R16" s="243" t="s">
        <v>113</v>
      </c>
      <c r="S16" s="242">
        <f t="shared" ref="S16:S20" si="3">K16/$Q$15</f>
        <v>4.7872340425531908E-2</v>
      </c>
      <c r="T16" s="242">
        <f t="shared" ref="T16:T20" si="4">L16/$Q$15</f>
        <v>38.824468085106375</v>
      </c>
      <c r="U16" s="242">
        <f t="shared" ref="U16:U20" si="5">M16/$Q$15</f>
        <v>4.7872340425531906E-3</v>
      </c>
      <c r="V16" s="242">
        <f t="shared" ref="V16:V20" si="6">N16/$Q$15</f>
        <v>6.7021276595744667E-4</v>
      </c>
      <c r="W16" s="242">
        <f t="shared" ref="W16:W20" si="7">O16/$Q$15</f>
        <v>0.95744680851063813</v>
      </c>
      <c r="X16" s="242">
        <f t="shared" ref="X16:X20" si="8">P16/$Q$15</f>
        <v>1.1968085106382977</v>
      </c>
    </row>
    <row r="17" spans="1:24" ht="28.8" x14ac:dyDescent="0.25">
      <c r="A17" s="240">
        <v>6</v>
      </c>
      <c r="B17" s="239">
        <v>7.1</v>
      </c>
      <c r="C17" s="240">
        <v>52131</v>
      </c>
      <c r="D17" s="240">
        <v>81</v>
      </c>
      <c r="E17" s="240">
        <v>1</v>
      </c>
      <c r="F17" s="240">
        <v>811</v>
      </c>
      <c r="G17" s="241">
        <v>0.1</v>
      </c>
      <c r="H17" s="242">
        <v>1.4E-2</v>
      </c>
      <c r="I17" s="240">
        <v>20</v>
      </c>
      <c r="J17" s="240">
        <v>25</v>
      </c>
      <c r="K17" s="241">
        <f>$D$17*E17/1000</f>
        <v>8.1000000000000003E-2</v>
      </c>
      <c r="L17" s="241">
        <f t="shared" ref="L17:P17" si="9">$D$17*F17/1000</f>
        <v>65.691000000000003</v>
      </c>
      <c r="M17" s="241">
        <f t="shared" si="9"/>
        <v>8.0999999999999996E-3</v>
      </c>
      <c r="N17" s="241">
        <f t="shared" si="9"/>
        <v>1.134E-3</v>
      </c>
      <c r="O17" s="241">
        <f t="shared" si="9"/>
        <v>1.62</v>
      </c>
      <c r="P17" s="241">
        <f t="shared" si="9"/>
        <v>2.0249999999999999</v>
      </c>
      <c r="Q17" s="240">
        <f>'enero 2020'!$G$53</f>
        <v>1.8800000000000003</v>
      </c>
      <c r="R17" s="243" t="s">
        <v>113</v>
      </c>
      <c r="S17" s="242">
        <f t="shared" si="3"/>
        <v>4.3085106382978716E-2</v>
      </c>
      <c r="T17" s="242">
        <f t="shared" si="4"/>
        <v>34.942021276595739</v>
      </c>
      <c r="U17" s="242">
        <f t="shared" si="5"/>
        <v>4.3085106382978709E-3</v>
      </c>
      <c r="V17" s="242">
        <f t="shared" si="6"/>
        <v>6.0319148936170209E-4</v>
      </c>
      <c r="W17" s="242">
        <f t="shared" si="7"/>
        <v>0.86170212765957432</v>
      </c>
      <c r="X17" s="242">
        <f t="shared" si="8"/>
        <v>1.0771276595744679</v>
      </c>
    </row>
    <row r="18" spans="1:24" ht="28.8" x14ac:dyDescent="0.25">
      <c r="A18" s="240">
        <v>7</v>
      </c>
      <c r="B18" s="239">
        <v>6.9</v>
      </c>
      <c r="C18" s="240">
        <v>52217</v>
      </c>
      <c r="D18" s="240">
        <v>86</v>
      </c>
      <c r="E18" s="240">
        <v>1</v>
      </c>
      <c r="F18" s="240">
        <v>811</v>
      </c>
      <c r="G18" s="241">
        <v>0.1</v>
      </c>
      <c r="H18" s="242">
        <v>1.4E-2</v>
      </c>
      <c r="I18" s="240">
        <v>20</v>
      </c>
      <c r="J18" s="240">
        <v>25</v>
      </c>
      <c r="K18" s="241">
        <f>$D$18*E18/1000</f>
        <v>8.5999999999999993E-2</v>
      </c>
      <c r="L18" s="241">
        <f t="shared" ref="L18:P18" si="10">$D$18*F18/1000</f>
        <v>69.745999999999995</v>
      </c>
      <c r="M18" s="241">
        <f t="shared" si="10"/>
        <v>8.6E-3</v>
      </c>
      <c r="N18" s="241">
        <f t="shared" si="10"/>
        <v>1.204E-3</v>
      </c>
      <c r="O18" s="241">
        <f t="shared" si="10"/>
        <v>1.72</v>
      </c>
      <c r="P18" s="241">
        <f t="shared" si="10"/>
        <v>2.15</v>
      </c>
      <c r="Q18" s="240">
        <f>'enero 2020'!$G$53</f>
        <v>1.8800000000000003</v>
      </c>
      <c r="R18" s="243" t="s">
        <v>113</v>
      </c>
      <c r="S18" s="242">
        <f t="shared" si="3"/>
        <v>4.5744680851063819E-2</v>
      </c>
      <c r="T18" s="242">
        <f t="shared" si="4"/>
        <v>37.09893617021276</v>
      </c>
      <c r="U18" s="242">
        <f t="shared" si="5"/>
        <v>4.5744680851063819E-3</v>
      </c>
      <c r="V18" s="242">
        <f t="shared" si="6"/>
        <v>6.4042553191489345E-4</v>
      </c>
      <c r="W18" s="242">
        <f t="shared" si="7"/>
        <v>0.91489361702127636</v>
      </c>
      <c r="X18" s="242">
        <f t="shared" si="8"/>
        <v>1.1436170212765955</v>
      </c>
    </row>
    <row r="19" spans="1:24" ht="28.8" x14ac:dyDescent="0.25">
      <c r="A19" s="240">
        <v>8</v>
      </c>
      <c r="B19" s="239">
        <v>6.7</v>
      </c>
      <c r="C19" s="240">
        <v>52306</v>
      </c>
      <c r="D19" s="240">
        <v>89</v>
      </c>
      <c r="E19" s="240">
        <v>1</v>
      </c>
      <c r="F19" s="240">
        <v>811</v>
      </c>
      <c r="G19" s="241">
        <v>0.1</v>
      </c>
      <c r="H19" s="242">
        <v>1.4E-2</v>
      </c>
      <c r="I19" s="240">
        <v>20</v>
      </c>
      <c r="J19" s="240">
        <v>25</v>
      </c>
      <c r="K19" s="241">
        <f>$D$19*E19/1000</f>
        <v>8.8999999999999996E-2</v>
      </c>
      <c r="L19" s="241">
        <f t="shared" ref="L19:P19" si="11">$D$19*F19/1000</f>
        <v>72.179000000000002</v>
      </c>
      <c r="M19" s="241">
        <f t="shared" si="11"/>
        <v>8.8999999999999999E-3</v>
      </c>
      <c r="N19" s="241">
        <f t="shared" si="11"/>
        <v>1.2459999999999999E-3</v>
      </c>
      <c r="O19" s="241">
        <f t="shared" si="11"/>
        <v>1.78</v>
      </c>
      <c r="P19" s="241">
        <f t="shared" si="11"/>
        <v>2.2250000000000001</v>
      </c>
      <c r="Q19" s="240">
        <f>'enero 2020'!$G$53</f>
        <v>1.8800000000000003</v>
      </c>
      <c r="R19" s="243" t="s">
        <v>113</v>
      </c>
      <c r="S19" s="242">
        <f t="shared" si="3"/>
        <v>4.7340425531914886E-2</v>
      </c>
      <c r="T19" s="242">
        <f t="shared" si="4"/>
        <v>38.393085106382976</v>
      </c>
      <c r="U19" s="242">
        <f t="shared" si="5"/>
        <v>4.7340425531914882E-3</v>
      </c>
      <c r="V19" s="242">
        <f t="shared" si="6"/>
        <v>6.6276595744680831E-4</v>
      </c>
      <c r="W19" s="242">
        <f t="shared" si="7"/>
        <v>0.94680851063829774</v>
      </c>
      <c r="X19" s="242">
        <f t="shared" si="8"/>
        <v>1.1835106382978722</v>
      </c>
    </row>
    <row r="20" spans="1:24" ht="14.4" x14ac:dyDescent="0.25">
      <c r="A20" s="240">
        <v>9</v>
      </c>
      <c r="B20" s="239">
        <v>6.7</v>
      </c>
      <c r="C20" s="240">
        <v>52306</v>
      </c>
      <c r="D20" s="240"/>
      <c r="E20" s="240">
        <v>1</v>
      </c>
      <c r="F20" s="240">
        <v>811</v>
      </c>
      <c r="G20" s="241">
        <v>0.1</v>
      </c>
      <c r="H20" s="242">
        <v>1.4E-2</v>
      </c>
      <c r="I20" s="240">
        <v>20</v>
      </c>
      <c r="J20" s="240">
        <v>25</v>
      </c>
      <c r="K20" s="243" t="s">
        <v>112</v>
      </c>
      <c r="L20" s="243" t="s">
        <v>112</v>
      </c>
      <c r="M20" s="243" t="s">
        <v>112</v>
      </c>
      <c r="N20" s="243" t="s">
        <v>112</v>
      </c>
      <c r="O20" s="243" t="s">
        <v>112</v>
      </c>
      <c r="P20" s="243" t="s">
        <v>112</v>
      </c>
      <c r="Q20" s="240">
        <f>'enero 2020'!$G$53</f>
        <v>1.8800000000000003</v>
      </c>
      <c r="R20" s="243" t="s">
        <v>112</v>
      </c>
      <c r="S20" s="242"/>
      <c r="T20" s="242"/>
      <c r="U20" s="242"/>
      <c r="V20" s="242"/>
      <c r="W20" s="242"/>
      <c r="X20" s="242"/>
    </row>
    <row r="21" spans="1:24" ht="14.4" x14ac:dyDescent="0.25">
      <c r="A21" s="240">
        <v>10</v>
      </c>
      <c r="B21" s="239">
        <v>7</v>
      </c>
      <c r="C21" s="240">
        <v>52306</v>
      </c>
      <c r="D21" s="240"/>
      <c r="E21" s="240">
        <v>1</v>
      </c>
      <c r="F21" s="240">
        <v>811</v>
      </c>
      <c r="G21" s="241">
        <v>0.1</v>
      </c>
      <c r="H21" s="242">
        <v>1.4E-2</v>
      </c>
      <c r="I21" s="240">
        <v>20</v>
      </c>
      <c r="J21" s="240">
        <v>25</v>
      </c>
      <c r="K21" s="243" t="s">
        <v>112</v>
      </c>
      <c r="L21" s="243" t="s">
        <v>112</v>
      </c>
      <c r="M21" s="243" t="s">
        <v>112</v>
      </c>
      <c r="N21" s="243" t="s">
        <v>112</v>
      </c>
      <c r="O21" s="243" t="s">
        <v>112</v>
      </c>
      <c r="P21" s="243" t="s">
        <v>112</v>
      </c>
      <c r="Q21" s="240">
        <f>'enero 2020'!$G$53</f>
        <v>1.8800000000000003</v>
      </c>
      <c r="R21" s="243" t="s">
        <v>112</v>
      </c>
      <c r="S21" s="242"/>
      <c r="T21" s="242"/>
      <c r="U21" s="242"/>
      <c r="V21" s="242"/>
      <c r="W21" s="242"/>
      <c r="X21" s="242"/>
    </row>
    <row r="22" spans="1:24" ht="28.8" x14ac:dyDescent="0.25">
      <c r="A22" s="240">
        <v>11</v>
      </c>
      <c r="B22" s="239">
        <v>6.5</v>
      </c>
      <c r="C22" s="240">
        <v>52388</v>
      </c>
      <c r="D22" s="240">
        <v>82</v>
      </c>
      <c r="E22" s="240">
        <v>1</v>
      </c>
      <c r="F22" s="240">
        <v>811</v>
      </c>
      <c r="G22" s="241">
        <v>0.1</v>
      </c>
      <c r="H22" s="242">
        <v>1.4E-2</v>
      </c>
      <c r="I22" s="240">
        <v>20</v>
      </c>
      <c r="J22" s="240">
        <v>25</v>
      </c>
      <c r="K22" s="241">
        <f>$D$22*E22/1000</f>
        <v>8.2000000000000003E-2</v>
      </c>
      <c r="L22" s="241">
        <f t="shared" ref="L22:P22" si="12">$D$22*F22/1000</f>
        <v>66.501999999999995</v>
      </c>
      <c r="M22" s="241">
        <f t="shared" si="12"/>
        <v>8.2000000000000007E-3</v>
      </c>
      <c r="N22" s="241">
        <f t="shared" si="12"/>
        <v>1.1480000000000001E-3</v>
      </c>
      <c r="O22" s="241">
        <f t="shared" si="12"/>
        <v>1.64</v>
      </c>
      <c r="P22" s="241">
        <f t="shared" si="12"/>
        <v>2.0499999999999998</v>
      </c>
      <c r="Q22" s="240">
        <f>'enero 2020'!$G$53</f>
        <v>1.8800000000000003</v>
      </c>
      <c r="R22" s="243" t="s">
        <v>113</v>
      </c>
      <c r="S22" s="242">
        <f t="shared" ref="S21:S41" si="13">K22/$Q$15</f>
        <v>4.3617021276595738E-2</v>
      </c>
      <c r="T22" s="242">
        <f t="shared" ref="T21:T41" si="14">L22/$Q$15</f>
        <v>35.373404255319137</v>
      </c>
      <c r="U22" s="242">
        <f t="shared" ref="U21:U41" si="15">M22/$Q$15</f>
        <v>4.3617021276595742E-3</v>
      </c>
      <c r="V22" s="242">
        <f t="shared" ref="V21:V41" si="16">N22/$Q$15</f>
        <v>6.1063829787234044E-4</v>
      </c>
      <c r="W22" s="242">
        <f t="shared" ref="W21:W41" si="17">O22/$Q$15</f>
        <v>0.87234042553191471</v>
      </c>
      <c r="X22" s="242">
        <f t="shared" ref="X21:X41" si="18">P22/$Q$15</f>
        <v>1.0904255319148932</v>
      </c>
    </row>
    <row r="23" spans="1:24" ht="28.8" x14ac:dyDescent="0.25">
      <c r="A23" s="240">
        <v>12</v>
      </c>
      <c r="B23" s="239">
        <v>6.5</v>
      </c>
      <c r="C23" s="240">
        <v>52476</v>
      </c>
      <c r="D23" s="240">
        <v>88</v>
      </c>
      <c r="E23" s="240">
        <v>1</v>
      </c>
      <c r="F23" s="240">
        <v>811</v>
      </c>
      <c r="G23" s="241">
        <v>0.1</v>
      </c>
      <c r="H23" s="242">
        <v>1.4E-2</v>
      </c>
      <c r="I23" s="240">
        <v>20</v>
      </c>
      <c r="J23" s="240">
        <v>25</v>
      </c>
      <c r="K23" s="241">
        <f>$D$23*E23/1000</f>
        <v>8.7999999999999995E-2</v>
      </c>
      <c r="L23" s="241">
        <f t="shared" ref="L23:P23" si="19">$D$23*F23/1000</f>
        <v>71.367999999999995</v>
      </c>
      <c r="M23" s="241">
        <f t="shared" si="19"/>
        <v>8.8000000000000005E-3</v>
      </c>
      <c r="N23" s="241">
        <f t="shared" si="19"/>
        <v>1.232E-3</v>
      </c>
      <c r="O23" s="241">
        <f t="shared" si="19"/>
        <v>1.76</v>
      </c>
      <c r="P23" s="241">
        <f t="shared" si="19"/>
        <v>2.2000000000000002</v>
      </c>
      <c r="Q23" s="240">
        <f>'enero 2020'!$G$53</f>
        <v>1.8800000000000003</v>
      </c>
      <c r="R23" s="243" t="s">
        <v>113</v>
      </c>
      <c r="S23" s="242">
        <f t="shared" si="13"/>
        <v>4.6808510638297864E-2</v>
      </c>
      <c r="T23" s="242">
        <f t="shared" si="14"/>
        <v>37.961702127659564</v>
      </c>
      <c r="U23" s="242">
        <f t="shared" si="15"/>
        <v>4.6808510638297867E-3</v>
      </c>
      <c r="V23" s="242">
        <f t="shared" si="16"/>
        <v>6.5531914893617006E-4</v>
      </c>
      <c r="W23" s="242">
        <f t="shared" si="17"/>
        <v>0.93617021276595724</v>
      </c>
      <c r="X23" s="242">
        <f t="shared" si="18"/>
        <v>1.1702127659574466</v>
      </c>
    </row>
    <row r="24" spans="1:24" ht="28.8" x14ac:dyDescent="0.25">
      <c r="A24" s="240">
        <v>13</v>
      </c>
      <c r="B24" s="239">
        <v>6.2</v>
      </c>
      <c r="C24" s="240">
        <v>52558</v>
      </c>
      <c r="D24" s="240">
        <v>82</v>
      </c>
      <c r="E24" s="240">
        <v>1</v>
      </c>
      <c r="F24" s="240">
        <v>811</v>
      </c>
      <c r="G24" s="241">
        <v>0.1</v>
      </c>
      <c r="H24" s="242">
        <v>1.4E-2</v>
      </c>
      <c r="I24" s="240">
        <v>20</v>
      </c>
      <c r="J24" s="240">
        <v>25</v>
      </c>
      <c r="K24" s="241">
        <f>$D$24*E24/1000</f>
        <v>8.2000000000000003E-2</v>
      </c>
      <c r="L24" s="241">
        <f t="shared" ref="L24:P24" si="20">$D$24*F24/1000</f>
        <v>66.501999999999995</v>
      </c>
      <c r="M24" s="241">
        <f t="shared" si="20"/>
        <v>8.2000000000000007E-3</v>
      </c>
      <c r="N24" s="241">
        <f t="shared" si="20"/>
        <v>1.1480000000000001E-3</v>
      </c>
      <c r="O24" s="241">
        <f t="shared" si="20"/>
        <v>1.64</v>
      </c>
      <c r="P24" s="241">
        <f t="shared" si="20"/>
        <v>2.0499999999999998</v>
      </c>
      <c r="Q24" s="240">
        <f>'enero 2020'!$G$53</f>
        <v>1.8800000000000003</v>
      </c>
      <c r="R24" s="243" t="s">
        <v>113</v>
      </c>
      <c r="S24" s="242">
        <f t="shared" si="13"/>
        <v>4.3617021276595738E-2</v>
      </c>
      <c r="T24" s="242">
        <f t="shared" si="14"/>
        <v>35.373404255319137</v>
      </c>
      <c r="U24" s="242">
        <f t="shared" si="15"/>
        <v>4.3617021276595742E-3</v>
      </c>
      <c r="V24" s="242">
        <f t="shared" si="16"/>
        <v>6.1063829787234044E-4</v>
      </c>
      <c r="W24" s="242">
        <f t="shared" si="17"/>
        <v>0.87234042553191471</v>
      </c>
      <c r="X24" s="242">
        <f t="shared" si="18"/>
        <v>1.0904255319148932</v>
      </c>
    </row>
    <row r="25" spans="1:24" ht="28.8" x14ac:dyDescent="0.25">
      <c r="A25" s="240">
        <v>14</v>
      </c>
      <c r="B25" s="239">
        <v>6.3</v>
      </c>
      <c r="C25" s="240">
        <v>52648</v>
      </c>
      <c r="D25" s="240">
        <v>90</v>
      </c>
      <c r="E25" s="240">
        <v>1</v>
      </c>
      <c r="F25" s="240">
        <v>811</v>
      </c>
      <c r="G25" s="241">
        <v>0.1</v>
      </c>
      <c r="H25" s="242">
        <v>1.4E-2</v>
      </c>
      <c r="I25" s="240">
        <v>20</v>
      </c>
      <c r="J25" s="240">
        <v>25</v>
      </c>
      <c r="K25" s="241">
        <f>$D$25*E25/1000</f>
        <v>0.09</v>
      </c>
      <c r="L25" s="241">
        <f t="shared" ref="L25:P25" si="21">$D$25*F25/1000</f>
        <v>72.989999999999995</v>
      </c>
      <c r="M25" s="241">
        <f t="shared" si="21"/>
        <v>8.9999999999999993E-3</v>
      </c>
      <c r="N25" s="241">
        <f t="shared" si="21"/>
        <v>1.2600000000000001E-3</v>
      </c>
      <c r="O25" s="241">
        <f t="shared" si="21"/>
        <v>1.8</v>
      </c>
      <c r="P25" s="241">
        <f t="shared" si="21"/>
        <v>2.25</v>
      </c>
      <c r="Q25" s="240">
        <f>'enero 2020'!$G$53</f>
        <v>1.8800000000000003</v>
      </c>
      <c r="R25" s="243" t="s">
        <v>113</v>
      </c>
      <c r="S25" s="242">
        <f t="shared" si="13"/>
        <v>4.7872340425531908E-2</v>
      </c>
      <c r="T25" s="242">
        <f t="shared" si="14"/>
        <v>38.824468085106375</v>
      </c>
      <c r="U25" s="242">
        <f t="shared" si="15"/>
        <v>4.7872340425531906E-3</v>
      </c>
      <c r="V25" s="242">
        <f t="shared" si="16"/>
        <v>6.7021276595744667E-4</v>
      </c>
      <c r="W25" s="242">
        <f t="shared" si="17"/>
        <v>0.95744680851063813</v>
      </c>
      <c r="X25" s="242">
        <f t="shared" si="18"/>
        <v>1.1968085106382977</v>
      </c>
    </row>
    <row r="26" spans="1:24" ht="28.8" x14ac:dyDescent="0.25">
      <c r="A26" s="240">
        <v>15</v>
      </c>
      <c r="B26" s="239">
        <v>6.7</v>
      </c>
      <c r="C26" s="240">
        <v>52729</v>
      </c>
      <c r="D26" s="240">
        <v>81</v>
      </c>
      <c r="E26" s="240">
        <v>1</v>
      </c>
      <c r="F26" s="240">
        <v>811</v>
      </c>
      <c r="G26" s="241">
        <v>0.1</v>
      </c>
      <c r="H26" s="242">
        <v>1.4E-2</v>
      </c>
      <c r="I26" s="240">
        <v>20</v>
      </c>
      <c r="J26" s="240">
        <v>25</v>
      </c>
      <c r="K26" s="241">
        <f>$D$26*E26/1000</f>
        <v>8.1000000000000003E-2</v>
      </c>
      <c r="L26" s="241">
        <f t="shared" ref="L26:P26" si="22">$D$26*F26/1000</f>
        <v>65.691000000000003</v>
      </c>
      <c r="M26" s="241">
        <f t="shared" si="22"/>
        <v>8.0999999999999996E-3</v>
      </c>
      <c r="N26" s="241">
        <f t="shared" si="22"/>
        <v>1.134E-3</v>
      </c>
      <c r="O26" s="241">
        <f t="shared" si="22"/>
        <v>1.62</v>
      </c>
      <c r="P26" s="241">
        <f t="shared" si="22"/>
        <v>2.0249999999999999</v>
      </c>
      <c r="Q26" s="240">
        <f>'enero 2020'!$G$53</f>
        <v>1.8800000000000003</v>
      </c>
      <c r="R26" s="243" t="s">
        <v>113</v>
      </c>
      <c r="S26" s="242">
        <f t="shared" si="13"/>
        <v>4.3085106382978716E-2</v>
      </c>
      <c r="T26" s="242">
        <f t="shared" si="14"/>
        <v>34.942021276595739</v>
      </c>
      <c r="U26" s="242">
        <f t="shared" si="15"/>
        <v>4.3085106382978709E-3</v>
      </c>
      <c r="V26" s="242">
        <f t="shared" si="16"/>
        <v>6.0319148936170209E-4</v>
      </c>
      <c r="W26" s="242">
        <f t="shared" si="17"/>
        <v>0.86170212765957432</v>
      </c>
      <c r="X26" s="242">
        <f t="shared" si="18"/>
        <v>1.0771276595744679</v>
      </c>
    </row>
    <row r="27" spans="1:24" ht="14.4" x14ac:dyDescent="0.25">
      <c r="A27" s="240">
        <v>16</v>
      </c>
      <c r="B27" s="239">
        <v>6.6</v>
      </c>
      <c r="C27" s="240">
        <v>52729</v>
      </c>
      <c r="D27" s="240"/>
      <c r="E27" s="240">
        <v>1</v>
      </c>
      <c r="F27" s="240">
        <v>811</v>
      </c>
      <c r="G27" s="241">
        <v>0.1</v>
      </c>
      <c r="H27" s="242">
        <v>1.4E-2</v>
      </c>
      <c r="I27" s="240">
        <v>20</v>
      </c>
      <c r="J27" s="240">
        <v>25</v>
      </c>
      <c r="K27" s="243" t="s">
        <v>112</v>
      </c>
      <c r="L27" s="243" t="s">
        <v>112</v>
      </c>
      <c r="M27" s="243" t="s">
        <v>112</v>
      </c>
      <c r="N27" s="243" t="s">
        <v>112</v>
      </c>
      <c r="O27" s="243" t="s">
        <v>112</v>
      </c>
      <c r="P27" s="243" t="s">
        <v>112</v>
      </c>
      <c r="Q27" s="240">
        <f>'enero 2020'!$G$53</f>
        <v>1.8800000000000003</v>
      </c>
      <c r="R27" s="243" t="s">
        <v>112</v>
      </c>
      <c r="S27" s="242"/>
      <c r="T27" s="242"/>
      <c r="U27" s="242"/>
      <c r="V27" s="242"/>
      <c r="W27" s="242"/>
      <c r="X27" s="242"/>
    </row>
    <row r="28" spans="1:24" ht="14.4" x14ac:dyDescent="0.25">
      <c r="A28" s="240">
        <v>17</v>
      </c>
      <c r="B28" s="239">
        <v>6.3</v>
      </c>
      <c r="C28" s="240">
        <v>52729</v>
      </c>
      <c r="D28" s="240"/>
      <c r="E28" s="240">
        <v>1</v>
      </c>
      <c r="F28" s="240">
        <v>811</v>
      </c>
      <c r="G28" s="241">
        <v>0.1</v>
      </c>
      <c r="H28" s="242">
        <v>1.4E-2</v>
      </c>
      <c r="I28" s="240">
        <v>20</v>
      </c>
      <c r="J28" s="240">
        <v>25</v>
      </c>
      <c r="K28" s="243" t="s">
        <v>112</v>
      </c>
      <c r="L28" s="243" t="s">
        <v>112</v>
      </c>
      <c r="M28" s="243" t="s">
        <v>112</v>
      </c>
      <c r="N28" s="243" t="s">
        <v>112</v>
      </c>
      <c r="O28" s="243" t="s">
        <v>112</v>
      </c>
      <c r="P28" s="243" t="s">
        <v>112</v>
      </c>
      <c r="Q28" s="240">
        <f>'enero 2020'!$G$53</f>
        <v>1.8800000000000003</v>
      </c>
      <c r="R28" s="243" t="s">
        <v>112</v>
      </c>
      <c r="S28" s="242"/>
      <c r="T28" s="242"/>
      <c r="U28" s="242"/>
      <c r="V28" s="242"/>
      <c r="W28" s="242"/>
      <c r="X28" s="242"/>
    </row>
    <row r="29" spans="1:24" ht="28.8" x14ac:dyDescent="0.25">
      <c r="A29" s="240">
        <v>18</v>
      </c>
      <c r="B29" s="239">
        <v>7</v>
      </c>
      <c r="C29" s="240">
        <v>52774</v>
      </c>
      <c r="D29" s="240">
        <v>45</v>
      </c>
      <c r="E29" s="240">
        <v>1</v>
      </c>
      <c r="F29" s="240">
        <v>811</v>
      </c>
      <c r="G29" s="241">
        <v>0.1</v>
      </c>
      <c r="H29" s="242">
        <v>1.4E-2</v>
      </c>
      <c r="I29" s="240">
        <v>20</v>
      </c>
      <c r="J29" s="240">
        <v>25</v>
      </c>
      <c r="K29" s="241">
        <f>$D$29*E29/1000</f>
        <v>4.4999999999999998E-2</v>
      </c>
      <c r="L29" s="241">
        <f t="shared" ref="L29:P29" si="23">$D$29*F29/1000</f>
        <v>36.494999999999997</v>
      </c>
      <c r="M29" s="241">
        <f t="shared" si="23"/>
        <v>4.4999999999999997E-3</v>
      </c>
      <c r="N29" s="241">
        <f t="shared" si="23"/>
        <v>6.3000000000000003E-4</v>
      </c>
      <c r="O29" s="241">
        <f t="shared" si="23"/>
        <v>0.9</v>
      </c>
      <c r="P29" s="241">
        <f t="shared" si="23"/>
        <v>1.125</v>
      </c>
      <c r="Q29" s="240">
        <f>'enero 2020'!$G$53</f>
        <v>1.8800000000000003</v>
      </c>
      <c r="R29" s="243" t="s">
        <v>113</v>
      </c>
      <c r="S29" s="242">
        <f t="shared" si="13"/>
        <v>2.3936170212765954E-2</v>
      </c>
      <c r="T29" s="242">
        <f t="shared" si="14"/>
        <v>19.412234042553187</v>
      </c>
      <c r="U29" s="242">
        <f t="shared" si="15"/>
        <v>2.3936170212765953E-3</v>
      </c>
      <c r="V29" s="242">
        <f t="shared" si="16"/>
        <v>3.3510638297872333E-4</v>
      </c>
      <c r="W29" s="242">
        <f t="shared" si="17"/>
        <v>0.47872340425531906</v>
      </c>
      <c r="X29" s="242">
        <f t="shared" si="18"/>
        <v>0.59840425531914887</v>
      </c>
    </row>
    <row r="30" spans="1:24" ht="28.8" x14ac:dyDescent="0.25">
      <c r="A30" s="240">
        <v>19</v>
      </c>
      <c r="B30" s="239">
        <v>6.8</v>
      </c>
      <c r="C30" s="240">
        <v>52819</v>
      </c>
      <c r="D30" s="240">
        <v>45</v>
      </c>
      <c r="E30" s="240">
        <v>1</v>
      </c>
      <c r="F30" s="240">
        <v>811</v>
      </c>
      <c r="G30" s="241">
        <v>0.1</v>
      </c>
      <c r="H30" s="242">
        <v>1.4E-2</v>
      </c>
      <c r="I30" s="240">
        <v>20</v>
      </c>
      <c r="J30" s="240">
        <v>25</v>
      </c>
      <c r="K30" s="241">
        <f>$D$30*E30/1000</f>
        <v>4.4999999999999998E-2</v>
      </c>
      <c r="L30" s="241">
        <f t="shared" ref="L30:P30" si="24">$D$30*F30/1000</f>
        <v>36.494999999999997</v>
      </c>
      <c r="M30" s="241">
        <f t="shared" si="24"/>
        <v>4.4999999999999997E-3</v>
      </c>
      <c r="N30" s="241">
        <f t="shared" si="24"/>
        <v>6.3000000000000003E-4</v>
      </c>
      <c r="O30" s="241">
        <f t="shared" si="24"/>
        <v>0.9</v>
      </c>
      <c r="P30" s="241">
        <f t="shared" si="24"/>
        <v>1.125</v>
      </c>
      <c r="Q30" s="240">
        <f>'enero 2020'!$G$53</f>
        <v>1.8800000000000003</v>
      </c>
      <c r="R30" s="243" t="s">
        <v>113</v>
      </c>
      <c r="S30" s="242">
        <f t="shared" si="13"/>
        <v>2.3936170212765954E-2</v>
      </c>
      <c r="T30" s="242">
        <f t="shared" si="14"/>
        <v>19.412234042553187</v>
      </c>
      <c r="U30" s="242">
        <f t="shared" si="15"/>
        <v>2.3936170212765953E-3</v>
      </c>
      <c r="V30" s="242">
        <f t="shared" si="16"/>
        <v>3.3510638297872333E-4</v>
      </c>
      <c r="W30" s="242">
        <f t="shared" si="17"/>
        <v>0.47872340425531906</v>
      </c>
      <c r="X30" s="242">
        <f t="shared" si="18"/>
        <v>0.59840425531914887</v>
      </c>
    </row>
    <row r="31" spans="1:24" ht="28.8" x14ac:dyDescent="0.25">
      <c r="A31" s="240">
        <v>20</v>
      </c>
      <c r="B31" s="239">
        <v>6.4</v>
      </c>
      <c r="C31" s="240">
        <v>52864</v>
      </c>
      <c r="D31" s="240">
        <v>45</v>
      </c>
      <c r="E31" s="240">
        <v>1</v>
      </c>
      <c r="F31" s="240">
        <v>811</v>
      </c>
      <c r="G31" s="241">
        <v>0.1</v>
      </c>
      <c r="H31" s="242">
        <v>1.4E-2</v>
      </c>
      <c r="I31" s="240">
        <v>20</v>
      </c>
      <c r="J31" s="240">
        <v>25</v>
      </c>
      <c r="K31" s="241">
        <f>$D$31*E31/1000</f>
        <v>4.4999999999999998E-2</v>
      </c>
      <c r="L31" s="241">
        <f t="shared" ref="L31:P31" si="25">$D$31*F31/1000</f>
        <v>36.494999999999997</v>
      </c>
      <c r="M31" s="241">
        <f t="shared" si="25"/>
        <v>4.4999999999999997E-3</v>
      </c>
      <c r="N31" s="241">
        <f t="shared" si="25"/>
        <v>6.3000000000000003E-4</v>
      </c>
      <c r="O31" s="241">
        <f t="shared" si="25"/>
        <v>0.9</v>
      </c>
      <c r="P31" s="241">
        <f t="shared" si="25"/>
        <v>1.125</v>
      </c>
      <c r="Q31" s="240">
        <f>'enero 2020'!$G$53</f>
        <v>1.8800000000000003</v>
      </c>
      <c r="R31" s="243" t="s">
        <v>113</v>
      </c>
      <c r="S31" s="242">
        <f t="shared" si="13"/>
        <v>2.3936170212765954E-2</v>
      </c>
      <c r="T31" s="242">
        <f t="shared" si="14"/>
        <v>19.412234042553187</v>
      </c>
      <c r="U31" s="242">
        <f t="shared" si="15"/>
        <v>2.3936170212765953E-3</v>
      </c>
      <c r="V31" s="242">
        <f t="shared" si="16"/>
        <v>3.3510638297872333E-4</v>
      </c>
      <c r="W31" s="242">
        <f t="shared" si="17"/>
        <v>0.47872340425531906</v>
      </c>
      <c r="X31" s="242">
        <f t="shared" si="18"/>
        <v>0.59840425531914887</v>
      </c>
    </row>
    <row r="32" spans="1:24" ht="14.4" x14ac:dyDescent="0.25">
      <c r="A32" s="240">
        <v>21</v>
      </c>
      <c r="B32" s="239">
        <v>6.6</v>
      </c>
      <c r="C32" s="240">
        <v>52864</v>
      </c>
      <c r="D32" s="240"/>
      <c r="E32" s="240">
        <v>1</v>
      </c>
      <c r="F32" s="240">
        <v>811</v>
      </c>
      <c r="G32" s="241">
        <v>0.1</v>
      </c>
      <c r="H32" s="242">
        <v>1.4E-2</v>
      </c>
      <c r="I32" s="240">
        <v>20</v>
      </c>
      <c r="J32" s="240">
        <v>25</v>
      </c>
      <c r="K32" s="243" t="s">
        <v>112</v>
      </c>
      <c r="L32" s="243" t="s">
        <v>112</v>
      </c>
      <c r="M32" s="243" t="s">
        <v>112</v>
      </c>
      <c r="N32" s="243" t="s">
        <v>112</v>
      </c>
      <c r="O32" s="243" t="s">
        <v>112</v>
      </c>
      <c r="P32" s="243" t="s">
        <v>112</v>
      </c>
      <c r="Q32" s="240">
        <f>'enero 2020'!$G$53</f>
        <v>1.8800000000000003</v>
      </c>
      <c r="R32" s="243" t="s">
        <v>112</v>
      </c>
      <c r="S32" s="242"/>
      <c r="T32" s="242"/>
      <c r="U32" s="242"/>
      <c r="V32" s="242"/>
      <c r="W32" s="242"/>
      <c r="X32" s="242"/>
    </row>
    <row r="33" spans="1:24" ht="14.4" x14ac:dyDescent="0.25">
      <c r="A33" s="240">
        <v>22</v>
      </c>
      <c r="B33" s="239">
        <v>6.6</v>
      </c>
      <c r="C33" s="240">
        <v>52864</v>
      </c>
      <c r="D33" s="240"/>
      <c r="E33" s="240">
        <v>1</v>
      </c>
      <c r="F33" s="240">
        <v>811</v>
      </c>
      <c r="G33" s="241">
        <v>0.1</v>
      </c>
      <c r="H33" s="242">
        <v>1.4E-2</v>
      </c>
      <c r="I33" s="240">
        <v>20</v>
      </c>
      <c r="J33" s="240">
        <v>25</v>
      </c>
      <c r="K33" s="243" t="s">
        <v>112</v>
      </c>
      <c r="L33" s="243" t="s">
        <v>112</v>
      </c>
      <c r="M33" s="243" t="s">
        <v>112</v>
      </c>
      <c r="N33" s="243" t="s">
        <v>112</v>
      </c>
      <c r="O33" s="243" t="s">
        <v>112</v>
      </c>
      <c r="P33" s="243" t="s">
        <v>112</v>
      </c>
      <c r="Q33" s="240">
        <f>'enero 2020'!$G$53</f>
        <v>1.8800000000000003</v>
      </c>
      <c r="R33" s="243" t="s">
        <v>112</v>
      </c>
      <c r="S33" s="242"/>
      <c r="T33" s="242"/>
      <c r="U33" s="242"/>
      <c r="V33" s="242"/>
      <c r="W33" s="242"/>
      <c r="X33" s="242"/>
    </row>
    <row r="34" spans="1:24" ht="14.4" x14ac:dyDescent="0.25">
      <c r="A34" s="240">
        <v>23</v>
      </c>
      <c r="B34" s="239">
        <v>6.9</v>
      </c>
      <c r="C34" s="240">
        <v>52864</v>
      </c>
      <c r="D34" s="240"/>
      <c r="E34" s="240">
        <v>1</v>
      </c>
      <c r="F34" s="240">
        <v>811</v>
      </c>
      <c r="G34" s="241">
        <v>0.1</v>
      </c>
      <c r="H34" s="242">
        <v>1.4E-2</v>
      </c>
      <c r="I34" s="240">
        <v>20</v>
      </c>
      <c r="J34" s="240">
        <v>25</v>
      </c>
      <c r="K34" s="243" t="s">
        <v>112</v>
      </c>
      <c r="L34" s="243" t="s">
        <v>112</v>
      </c>
      <c r="M34" s="243" t="s">
        <v>112</v>
      </c>
      <c r="N34" s="243" t="s">
        <v>112</v>
      </c>
      <c r="O34" s="243" t="s">
        <v>112</v>
      </c>
      <c r="P34" s="243" t="s">
        <v>112</v>
      </c>
      <c r="Q34" s="240">
        <f>'enero 2020'!$G$53</f>
        <v>1.8800000000000003</v>
      </c>
      <c r="R34" s="243" t="s">
        <v>112</v>
      </c>
      <c r="S34" s="242"/>
      <c r="T34" s="242"/>
      <c r="U34" s="242"/>
      <c r="V34" s="242"/>
      <c r="W34" s="242"/>
      <c r="X34" s="242"/>
    </row>
    <row r="35" spans="1:24" ht="14.4" x14ac:dyDescent="0.25">
      <c r="A35" s="240">
        <v>24</v>
      </c>
      <c r="B35" s="239">
        <v>6.8</v>
      </c>
      <c r="C35" s="240">
        <v>52864</v>
      </c>
      <c r="D35" s="240"/>
      <c r="E35" s="240">
        <v>1</v>
      </c>
      <c r="F35" s="240">
        <v>811</v>
      </c>
      <c r="G35" s="241">
        <v>0.1</v>
      </c>
      <c r="H35" s="242">
        <v>1.4E-2</v>
      </c>
      <c r="I35" s="240">
        <v>20</v>
      </c>
      <c r="J35" s="240">
        <v>25</v>
      </c>
      <c r="K35" s="243" t="s">
        <v>112</v>
      </c>
      <c r="L35" s="243" t="s">
        <v>112</v>
      </c>
      <c r="M35" s="243" t="s">
        <v>112</v>
      </c>
      <c r="N35" s="243" t="s">
        <v>112</v>
      </c>
      <c r="O35" s="243" t="s">
        <v>112</v>
      </c>
      <c r="P35" s="243" t="s">
        <v>112</v>
      </c>
      <c r="Q35" s="240">
        <f>'enero 2020'!$G$53</f>
        <v>1.8800000000000003</v>
      </c>
      <c r="R35" s="243" t="s">
        <v>112</v>
      </c>
      <c r="S35" s="242"/>
      <c r="T35" s="242"/>
      <c r="U35" s="242"/>
      <c r="V35" s="242"/>
      <c r="W35" s="242"/>
      <c r="X35" s="242"/>
    </row>
    <row r="36" spans="1:24" ht="28.8" x14ac:dyDescent="0.25">
      <c r="A36" s="240">
        <v>25</v>
      </c>
      <c r="B36" s="239">
        <v>6.6</v>
      </c>
      <c r="C36" s="240">
        <v>52904</v>
      </c>
      <c r="D36" s="240">
        <v>40</v>
      </c>
      <c r="E36" s="240">
        <v>1</v>
      </c>
      <c r="F36" s="240">
        <v>811</v>
      </c>
      <c r="G36" s="241">
        <v>0.1</v>
      </c>
      <c r="H36" s="242">
        <v>1.4E-2</v>
      </c>
      <c r="I36" s="240">
        <v>20</v>
      </c>
      <c r="J36" s="240">
        <v>25</v>
      </c>
      <c r="K36" s="241">
        <f>$D$36*E36/1000</f>
        <v>0.04</v>
      </c>
      <c r="L36" s="241">
        <f t="shared" ref="L36:P36" si="26">$D$36*F36/1000</f>
        <v>32.44</v>
      </c>
      <c r="M36" s="241">
        <f t="shared" si="26"/>
        <v>4.0000000000000001E-3</v>
      </c>
      <c r="N36" s="241">
        <f t="shared" si="26"/>
        <v>5.6000000000000006E-4</v>
      </c>
      <c r="O36" s="241">
        <f t="shared" si="26"/>
        <v>0.8</v>
      </c>
      <c r="P36" s="241">
        <f t="shared" si="26"/>
        <v>1</v>
      </c>
      <c r="Q36" s="240">
        <f>'enero 2020'!$G$53</f>
        <v>1.8800000000000003</v>
      </c>
      <c r="R36" s="243" t="s">
        <v>113</v>
      </c>
      <c r="S36" s="242">
        <f t="shared" si="13"/>
        <v>2.1276595744680847E-2</v>
      </c>
      <c r="T36" s="242">
        <f t="shared" si="14"/>
        <v>17.255319148936167</v>
      </c>
      <c r="U36" s="242">
        <f t="shared" si="15"/>
        <v>2.1276595744680847E-3</v>
      </c>
      <c r="V36" s="242">
        <f t="shared" si="16"/>
        <v>2.9787234042553192E-4</v>
      </c>
      <c r="W36" s="242">
        <f t="shared" si="17"/>
        <v>0.42553191489361697</v>
      </c>
      <c r="X36" s="242">
        <f t="shared" si="18"/>
        <v>0.53191489361702116</v>
      </c>
    </row>
    <row r="37" spans="1:24" ht="28.8" x14ac:dyDescent="0.25">
      <c r="A37" s="240">
        <v>26</v>
      </c>
      <c r="B37" s="239">
        <v>6.7</v>
      </c>
      <c r="C37" s="240">
        <v>52944</v>
      </c>
      <c r="D37" s="240">
        <v>40</v>
      </c>
      <c r="E37" s="240">
        <v>1</v>
      </c>
      <c r="F37" s="240">
        <v>811</v>
      </c>
      <c r="G37" s="241">
        <v>0.1</v>
      </c>
      <c r="H37" s="242">
        <v>1.4E-2</v>
      </c>
      <c r="I37" s="240">
        <v>20</v>
      </c>
      <c r="J37" s="240">
        <v>25</v>
      </c>
      <c r="K37" s="241">
        <f>$D$37*E37/1000</f>
        <v>0.04</v>
      </c>
      <c r="L37" s="241">
        <f t="shared" ref="L37:P37" si="27">$D$37*F37/1000</f>
        <v>32.44</v>
      </c>
      <c r="M37" s="241">
        <f t="shared" si="27"/>
        <v>4.0000000000000001E-3</v>
      </c>
      <c r="N37" s="241">
        <f t="shared" si="27"/>
        <v>5.6000000000000006E-4</v>
      </c>
      <c r="O37" s="241">
        <f t="shared" si="27"/>
        <v>0.8</v>
      </c>
      <c r="P37" s="241">
        <f t="shared" si="27"/>
        <v>1</v>
      </c>
      <c r="Q37" s="240">
        <f>'enero 2020'!$G$53</f>
        <v>1.8800000000000003</v>
      </c>
      <c r="R37" s="243" t="s">
        <v>113</v>
      </c>
      <c r="S37" s="242">
        <f t="shared" si="13"/>
        <v>2.1276595744680847E-2</v>
      </c>
      <c r="T37" s="242">
        <f t="shared" si="14"/>
        <v>17.255319148936167</v>
      </c>
      <c r="U37" s="242">
        <f t="shared" si="15"/>
        <v>2.1276595744680847E-3</v>
      </c>
      <c r="V37" s="242">
        <f t="shared" si="16"/>
        <v>2.9787234042553192E-4</v>
      </c>
      <c r="W37" s="242">
        <f t="shared" si="17"/>
        <v>0.42553191489361697</v>
      </c>
      <c r="X37" s="242">
        <f t="shared" si="18"/>
        <v>0.53191489361702116</v>
      </c>
    </row>
    <row r="38" spans="1:24" ht="28.8" x14ac:dyDescent="0.25">
      <c r="A38" s="240">
        <v>27</v>
      </c>
      <c r="B38" s="239">
        <v>7.1</v>
      </c>
      <c r="C38" s="240">
        <v>52984</v>
      </c>
      <c r="D38" s="240">
        <v>40</v>
      </c>
      <c r="E38" s="240">
        <v>1</v>
      </c>
      <c r="F38" s="240">
        <v>811</v>
      </c>
      <c r="G38" s="241">
        <v>0.1</v>
      </c>
      <c r="H38" s="242">
        <v>1.4E-2</v>
      </c>
      <c r="I38" s="240">
        <v>20</v>
      </c>
      <c r="J38" s="240">
        <v>25</v>
      </c>
      <c r="K38" s="241">
        <f>$D$38*E38/1000</f>
        <v>0.04</v>
      </c>
      <c r="L38" s="241">
        <f t="shared" ref="L38:P38" si="28">$D$38*F38/1000</f>
        <v>32.44</v>
      </c>
      <c r="M38" s="241">
        <f t="shared" si="28"/>
        <v>4.0000000000000001E-3</v>
      </c>
      <c r="N38" s="241">
        <f t="shared" si="28"/>
        <v>5.6000000000000006E-4</v>
      </c>
      <c r="O38" s="241">
        <f t="shared" si="28"/>
        <v>0.8</v>
      </c>
      <c r="P38" s="241">
        <f t="shared" si="28"/>
        <v>1</v>
      </c>
      <c r="Q38" s="240">
        <f>'enero 2020'!$G$53</f>
        <v>1.8800000000000003</v>
      </c>
      <c r="R38" s="243" t="s">
        <v>113</v>
      </c>
      <c r="S38" s="242">
        <f t="shared" si="13"/>
        <v>2.1276595744680847E-2</v>
      </c>
      <c r="T38" s="242">
        <f t="shared" si="14"/>
        <v>17.255319148936167</v>
      </c>
      <c r="U38" s="242">
        <f t="shared" si="15"/>
        <v>2.1276595744680847E-3</v>
      </c>
      <c r="V38" s="242">
        <f t="shared" si="16"/>
        <v>2.9787234042553192E-4</v>
      </c>
      <c r="W38" s="242">
        <f t="shared" si="17"/>
        <v>0.42553191489361697</v>
      </c>
      <c r="X38" s="242">
        <f t="shared" si="18"/>
        <v>0.53191489361702116</v>
      </c>
    </row>
    <row r="39" spans="1:24" ht="28.8" x14ac:dyDescent="0.25">
      <c r="A39" s="240">
        <v>28</v>
      </c>
      <c r="B39" s="239">
        <v>6.4</v>
      </c>
      <c r="C39" s="240">
        <v>53024</v>
      </c>
      <c r="D39" s="240">
        <v>40</v>
      </c>
      <c r="E39" s="240">
        <v>1</v>
      </c>
      <c r="F39" s="240">
        <v>271</v>
      </c>
      <c r="G39" s="241">
        <v>0.1</v>
      </c>
      <c r="H39" s="242">
        <v>9.7000000000000003E-2</v>
      </c>
      <c r="I39" s="240">
        <v>22</v>
      </c>
      <c r="J39" s="240">
        <v>22</v>
      </c>
      <c r="K39" s="241">
        <f>$D$39*E39/1000</f>
        <v>0.04</v>
      </c>
      <c r="L39" s="241">
        <f t="shared" ref="L39:P39" si="29">$D$39*F39/1000</f>
        <v>10.84</v>
      </c>
      <c r="M39" s="241">
        <f t="shared" si="29"/>
        <v>4.0000000000000001E-3</v>
      </c>
      <c r="N39" s="241">
        <f t="shared" si="29"/>
        <v>3.8799999999999998E-3</v>
      </c>
      <c r="O39" s="241">
        <f t="shared" si="29"/>
        <v>0.88</v>
      </c>
      <c r="P39" s="241">
        <f t="shared" si="29"/>
        <v>0.88</v>
      </c>
      <c r="Q39" s="240">
        <f>'enero 2020'!$G$53</f>
        <v>1.8800000000000003</v>
      </c>
      <c r="R39" s="243" t="s">
        <v>113</v>
      </c>
      <c r="S39" s="242">
        <f t="shared" si="13"/>
        <v>2.1276595744680847E-2</v>
      </c>
      <c r="T39" s="242">
        <f t="shared" si="14"/>
        <v>5.7659574468085095</v>
      </c>
      <c r="U39" s="242">
        <f t="shared" si="15"/>
        <v>2.1276595744680847E-3</v>
      </c>
      <c r="V39" s="242">
        <f t="shared" si="16"/>
        <v>2.0638297872340419E-3</v>
      </c>
      <c r="W39" s="242">
        <f t="shared" si="17"/>
        <v>0.46808510638297862</v>
      </c>
      <c r="X39" s="242">
        <f t="shared" si="18"/>
        <v>0.46808510638297862</v>
      </c>
    </row>
    <row r="40" spans="1:24" ht="28.8" x14ac:dyDescent="0.25">
      <c r="A40" s="240">
        <v>29</v>
      </c>
      <c r="B40" s="239">
        <v>6.6</v>
      </c>
      <c r="C40" s="240">
        <v>53064</v>
      </c>
      <c r="D40" s="240">
        <v>40</v>
      </c>
      <c r="E40" s="240">
        <v>1</v>
      </c>
      <c r="F40" s="240">
        <v>271</v>
      </c>
      <c r="G40" s="241">
        <v>0.1</v>
      </c>
      <c r="H40" s="242">
        <v>9.7000000000000003E-2</v>
      </c>
      <c r="I40" s="240">
        <v>22</v>
      </c>
      <c r="J40" s="240">
        <v>22</v>
      </c>
      <c r="K40" s="241">
        <f>$D$40*E40/1000</f>
        <v>0.04</v>
      </c>
      <c r="L40" s="241">
        <f t="shared" ref="L40:P40" si="30">$D$40*F40/1000</f>
        <v>10.84</v>
      </c>
      <c r="M40" s="241">
        <f t="shared" si="30"/>
        <v>4.0000000000000001E-3</v>
      </c>
      <c r="N40" s="241">
        <f t="shared" si="30"/>
        <v>3.8799999999999998E-3</v>
      </c>
      <c r="O40" s="241">
        <f t="shared" si="30"/>
        <v>0.88</v>
      </c>
      <c r="P40" s="241">
        <f t="shared" si="30"/>
        <v>0.88</v>
      </c>
      <c r="Q40" s="240">
        <f>'enero 2020'!$G$53</f>
        <v>1.8800000000000003</v>
      </c>
      <c r="R40" s="243" t="s">
        <v>113</v>
      </c>
      <c r="S40" s="242">
        <f t="shared" si="13"/>
        <v>2.1276595744680847E-2</v>
      </c>
      <c r="T40" s="242">
        <f t="shared" si="14"/>
        <v>5.7659574468085095</v>
      </c>
      <c r="U40" s="242">
        <f t="shared" si="15"/>
        <v>2.1276595744680847E-3</v>
      </c>
      <c r="V40" s="242">
        <f t="shared" si="16"/>
        <v>2.0638297872340419E-3</v>
      </c>
      <c r="W40" s="242">
        <f t="shared" si="17"/>
        <v>0.46808510638297862</v>
      </c>
      <c r="X40" s="242">
        <f t="shared" si="18"/>
        <v>0.46808510638297862</v>
      </c>
    </row>
    <row r="41" spans="1:24" ht="14.4" x14ac:dyDescent="0.25">
      <c r="A41" s="240">
        <v>30</v>
      </c>
      <c r="B41" s="239">
        <v>7</v>
      </c>
      <c r="C41" s="240">
        <v>53064</v>
      </c>
      <c r="D41" s="240"/>
      <c r="E41" s="240">
        <v>1</v>
      </c>
      <c r="F41" s="240">
        <v>271</v>
      </c>
      <c r="G41" s="241">
        <v>0.1</v>
      </c>
      <c r="H41" s="242">
        <v>9.7000000000000003E-2</v>
      </c>
      <c r="I41" s="240">
        <v>22</v>
      </c>
      <c r="J41" s="240">
        <v>22</v>
      </c>
      <c r="K41" s="243" t="s">
        <v>112</v>
      </c>
      <c r="L41" s="243" t="s">
        <v>112</v>
      </c>
      <c r="M41" s="243" t="s">
        <v>112</v>
      </c>
      <c r="N41" s="243" t="s">
        <v>112</v>
      </c>
      <c r="O41" s="243" t="s">
        <v>112</v>
      </c>
      <c r="P41" s="243" t="s">
        <v>112</v>
      </c>
      <c r="Q41" s="243" t="s">
        <v>112</v>
      </c>
      <c r="R41" s="243" t="s">
        <v>112</v>
      </c>
      <c r="S41" s="242"/>
      <c r="T41" s="242"/>
      <c r="U41" s="242"/>
      <c r="V41" s="242"/>
      <c r="W41" s="242"/>
      <c r="X41" s="242"/>
    </row>
    <row r="42" spans="1:24" ht="14.4" x14ac:dyDescent="0.25">
      <c r="A42" s="187">
        <v>31</v>
      </c>
      <c r="B42" s="189">
        <v>6.9</v>
      </c>
      <c r="C42" s="187">
        <v>53064</v>
      </c>
      <c r="D42" s="187"/>
      <c r="E42" s="187">
        <v>1</v>
      </c>
      <c r="F42" s="188">
        <v>271</v>
      </c>
      <c r="G42" s="187">
        <v>0</v>
      </c>
      <c r="H42" s="222">
        <v>9.7000000000000003E-2</v>
      </c>
      <c r="I42" s="190">
        <v>22</v>
      </c>
      <c r="J42" s="190">
        <v>22</v>
      </c>
      <c r="K42" s="223" t="s">
        <v>112</v>
      </c>
      <c r="L42" s="192" t="s">
        <v>112</v>
      </c>
      <c r="M42" s="192" t="s">
        <v>112</v>
      </c>
      <c r="N42" s="192" t="s">
        <v>112</v>
      </c>
      <c r="O42" s="192" t="s">
        <v>112</v>
      </c>
      <c r="P42" s="192" t="s">
        <v>112</v>
      </c>
      <c r="Q42" s="192" t="s">
        <v>112</v>
      </c>
      <c r="R42" s="192" t="s">
        <v>112</v>
      </c>
      <c r="S42" s="192"/>
      <c r="T42" s="192"/>
      <c r="U42" s="192"/>
      <c r="V42" s="192"/>
      <c r="W42" s="224"/>
      <c r="X42" s="224"/>
    </row>
    <row r="43" spans="1:24" ht="14.4" x14ac:dyDescent="0.25">
      <c r="A43" s="225" t="s">
        <v>120</v>
      </c>
      <c r="B43" s="226"/>
      <c r="C43" s="227"/>
      <c r="D43" s="228">
        <f>AVERAGE(D12:D42)</f>
        <v>65.944444444444443</v>
      </c>
      <c r="E43" s="229"/>
      <c r="F43" s="230"/>
      <c r="G43" s="230"/>
      <c r="H43" s="230"/>
      <c r="I43" s="230"/>
      <c r="J43" s="231"/>
      <c r="K43" s="255">
        <f>AVERAGE(K15:K40)</f>
        <v>6.5944444444444444E-2</v>
      </c>
      <c r="L43" s="255">
        <f t="shared" ref="L43:X43" si="31">AVERAGE(L15:L40)</f>
        <v>51.080944444444448</v>
      </c>
      <c r="M43" s="255">
        <f t="shared" si="31"/>
        <v>6.5944444444444462E-3</v>
      </c>
      <c r="N43" s="255">
        <f t="shared" si="31"/>
        <v>1.2921111111111111E-3</v>
      </c>
      <c r="O43" s="255">
        <f t="shared" si="31"/>
        <v>1.3277777777777777</v>
      </c>
      <c r="P43" s="255">
        <f t="shared" si="31"/>
        <v>1.6352777777777776</v>
      </c>
      <c r="Q43" s="255"/>
      <c r="R43" s="255"/>
      <c r="S43" s="255">
        <f t="shared" si="31"/>
        <v>3.5076832151300238E-2</v>
      </c>
      <c r="T43" s="255">
        <f t="shared" si="31"/>
        <v>27.170715130023634</v>
      </c>
      <c r="U43" s="255">
        <f t="shared" si="31"/>
        <v>3.5076832151300233E-3</v>
      </c>
      <c r="V43" s="255">
        <f t="shared" si="31"/>
        <v>6.8729314420803772E-4</v>
      </c>
      <c r="W43" s="255">
        <f t="shared" si="31"/>
        <v>0.70626477541371147</v>
      </c>
      <c r="X43" s="255">
        <f t="shared" si="31"/>
        <v>0.86982860520094563</v>
      </c>
    </row>
  </sheetData>
  <mergeCells count="20">
    <mergeCell ref="A8:X8"/>
    <mergeCell ref="A9:A11"/>
    <mergeCell ref="E9:J9"/>
    <mergeCell ref="K9:P9"/>
    <mergeCell ref="S9:X9"/>
    <mergeCell ref="A43:C43"/>
    <mergeCell ref="E43:J43"/>
    <mergeCell ref="A6:D7"/>
    <mergeCell ref="K6:K7"/>
    <mergeCell ref="N6:O6"/>
    <mergeCell ref="P6:Q7"/>
    <mergeCell ref="R6:R7"/>
    <mergeCell ref="N7:O7"/>
    <mergeCell ref="A1:X1"/>
    <mergeCell ref="A2:X2"/>
    <mergeCell ref="B3:X3"/>
    <mergeCell ref="A4:X4"/>
    <mergeCell ref="A5:D5"/>
    <mergeCell ref="N5:O5"/>
    <mergeCell ref="P5:R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EDE40F-E9B0-4768-AD1B-AF8938310155}">
  <dimension ref="A1:X43"/>
  <sheetViews>
    <sheetView topLeftCell="A11" zoomScale="60" zoomScaleNormal="60" workbookViewId="0">
      <selection activeCell="G26" sqref="G26"/>
    </sheetView>
  </sheetViews>
  <sheetFormatPr baseColWidth="10" defaultRowHeight="13.2" x14ac:dyDescent="0.25"/>
  <cols>
    <col min="1" max="16384" width="11.5546875" style="89"/>
  </cols>
  <sheetData>
    <row r="1" spans="1:24" x14ac:dyDescent="0.25">
      <c r="A1" s="86" t="s">
        <v>70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8"/>
    </row>
    <row r="2" spans="1:24" x14ac:dyDescent="0.25">
      <c r="A2" s="90" t="s">
        <v>71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2"/>
    </row>
    <row r="3" spans="1:24" x14ac:dyDescent="0.25">
      <c r="A3" s="93" t="s">
        <v>72</v>
      </c>
      <c r="B3" s="86" t="s">
        <v>123</v>
      </c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8"/>
    </row>
    <row r="4" spans="1:24" x14ac:dyDescent="0.25">
      <c r="A4" s="94"/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  <c r="X4" s="96"/>
    </row>
    <row r="5" spans="1:24" ht="27.6" x14ac:dyDescent="0.25">
      <c r="A5" s="97"/>
      <c r="B5" s="98"/>
      <c r="C5" s="98"/>
      <c r="D5" s="99"/>
      <c r="E5" s="100" t="s">
        <v>74</v>
      </c>
      <c r="F5" s="101" t="s">
        <v>75</v>
      </c>
      <c r="G5" s="100" t="s">
        <v>76</v>
      </c>
      <c r="H5" s="100" t="s">
        <v>77</v>
      </c>
      <c r="I5" s="102" t="s">
        <v>78</v>
      </c>
      <c r="J5" s="102" t="s">
        <v>79</v>
      </c>
      <c r="K5" s="103"/>
      <c r="L5" s="100" t="s">
        <v>80</v>
      </c>
      <c r="M5" s="100" t="s">
        <v>81</v>
      </c>
      <c r="N5" s="104" t="s">
        <v>82</v>
      </c>
      <c r="O5" s="105"/>
      <c r="P5" s="97"/>
      <c r="Q5" s="98"/>
      <c r="R5" s="99"/>
      <c r="S5" s="100" t="s">
        <v>74</v>
      </c>
      <c r="T5" s="100" t="s">
        <v>75</v>
      </c>
      <c r="U5" s="100" t="s">
        <v>76</v>
      </c>
      <c r="V5" s="101" t="s">
        <v>77</v>
      </c>
      <c r="W5" s="102" t="s">
        <v>78</v>
      </c>
      <c r="X5" s="102" t="s">
        <v>79</v>
      </c>
    </row>
    <row r="6" spans="1:24" ht="13.8" x14ac:dyDescent="0.25">
      <c r="A6" s="106" t="s">
        <v>83</v>
      </c>
      <c r="B6" s="107"/>
      <c r="C6" s="107"/>
      <c r="D6" s="108"/>
      <c r="E6" s="109">
        <v>60</v>
      </c>
      <c r="F6" s="110">
        <v>3500</v>
      </c>
      <c r="G6" s="111">
        <v>0.5</v>
      </c>
      <c r="H6" s="109">
        <v>41</v>
      </c>
      <c r="I6" s="112">
        <v>80</v>
      </c>
      <c r="J6" s="112">
        <v>200</v>
      </c>
      <c r="K6" s="113"/>
      <c r="L6" s="114" t="s">
        <v>84</v>
      </c>
      <c r="M6" s="109">
        <v>110</v>
      </c>
      <c r="N6" s="115" t="s">
        <v>85</v>
      </c>
      <c r="O6" s="116"/>
      <c r="P6" s="117"/>
      <c r="Q6" s="118"/>
      <c r="R6" s="119" t="s">
        <v>86</v>
      </c>
      <c r="S6" s="120">
        <v>1.89</v>
      </c>
      <c r="T6" s="109">
        <v>112</v>
      </c>
      <c r="U6" s="120">
        <v>0.02</v>
      </c>
      <c r="V6" s="121">
        <v>1.29</v>
      </c>
      <c r="W6" s="122">
        <v>2.5099999999999998</v>
      </c>
      <c r="X6" s="122">
        <v>6.29</v>
      </c>
    </row>
    <row r="7" spans="1:24" ht="13.8" x14ac:dyDescent="0.25">
      <c r="A7" s="106"/>
      <c r="B7" s="107"/>
      <c r="C7" s="107"/>
      <c r="D7" s="108"/>
      <c r="E7" s="123" t="s">
        <v>87</v>
      </c>
      <c r="F7" s="124" t="s">
        <v>87</v>
      </c>
      <c r="G7" s="123" t="s">
        <v>87</v>
      </c>
      <c r="H7" s="123" t="s">
        <v>87</v>
      </c>
      <c r="I7" s="125" t="s">
        <v>87</v>
      </c>
      <c r="J7" s="125" t="s">
        <v>87</v>
      </c>
      <c r="K7" s="113"/>
      <c r="L7" s="114" t="s">
        <v>88</v>
      </c>
      <c r="M7" s="126">
        <v>45</v>
      </c>
      <c r="N7" s="127" t="s">
        <v>89</v>
      </c>
      <c r="O7" s="128"/>
      <c r="P7" s="117"/>
      <c r="Q7" s="118"/>
      <c r="R7" s="129"/>
      <c r="S7" s="120">
        <v>0.77</v>
      </c>
      <c r="T7" s="109">
        <v>112</v>
      </c>
      <c r="U7" s="120">
        <v>0.01</v>
      </c>
      <c r="V7" s="121">
        <v>0.53</v>
      </c>
      <c r="W7" s="122">
        <v>1.03</v>
      </c>
      <c r="X7" s="122">
        <v>2.57</v>
      </c>
    </row>
    <row r="8" spans="1:24" x14ac:dyDescent="0.25">
      <c r="A8" s="130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  <c r="V8" s="131"/>
      <c r="W8" s="131"/>
      <c r="X8" s="131"/>
    </row>
    <row r="9" spans="1:24" ht="13.8" x14ac:dyDescent="0.25">
      <c r="A9" s="132" t="s">
        <v>90</v>
      </c>
      <c r="B9" s="100" t="s">
        <v>91</v>
      </c>
      <c r="C9" s="100" t="s">
        <v>92</v>
      </c>
      <c r="D9" s="100" t="s">
        <v>93</v>
      </c>
      <c r="E9" s="104" t="s">
        <v>94</v>
      </c>
      <c r="F9" s="133"/>
      <c r="G9" s="133"/>
      <c r="H9" s="133"/>
      <c r="I9" s="133"/>
      <c r="J9" s="105"/>
      <c r="K9" s="104" t="s">
        <v>95</v>
      </c>
      <c r="L9" s="133"/>
      <c r="M9" s="133"/>
      <c r="N9" s="133"/>
      <c r="O9" s="133"/>
      <c r="P9" s="105"/>
      <c r="Q9" s="100" t="s">
        <v>96</v>
      </c>
      <c r="R9" s="100" t="s">
        <v>97</v>
      </c>
      <c r="S9" s="134" t="s">
        <v>98</v>
      </c>
      <c r="T9" s="135"/>
      <c r="U9" s="135"/>
      <c r="V9" s="135"/>
      <c r="W9" s="135"/>
      <c r="X9" s="136"/>
    </row>
    <row r="10" spans="1:24" ht="62.4" customHeight="1" x14ac:dyDescent="0.25">
      <c r="A10" s="137"/>
      <c r="B10" s="100" t="s">
        <v>99</v>
      </c>
      <c r="C10" s="100" t="s">
        <v>100</v>
      </c>
      <c r="D10" s="100" t="s">
        <v>101</v>
      </c>
      <c r="E10" s="138" t="s">
        <v>102</v>
      </c>
      <c r="F10" s="101" t="s">
        <v>75</v>
      </c>
      <c r="G10" s="139" t="s">
        <v>103</v>
      </c>
      <c r="H10" s="100" t="s">
        <v>77</v>
      </c>
      <c r="I10" s="102" t="s">
        <v>78</v>
      </c>
      <c r="J10" s="102" t="s">
        <v>79</v>
      </c>
      <c r="K10" s="138" t="s">
        <v>102</v>
      </c>
      <c r="L10" s="100" t="s">
        <v>75</v>
      </c>
      <c r="M10" s="139" t="s">
        <v>103</v>
      </c>
      <c r="N10" s="100" t="s">
        <v>77</v>
      </c>
      <c r="O10" s="100" t="s">
        <v>78</v>
      </c>
      <c r="P10" s="100" t="s">
        <v>79</v>
      </c>
      <c r="Q10" s="100" t="s">
        <v>104</v>
      </c>
      <c r="R10" s="100" t="s">
        <v>104</v>
      </c>
      <c r="S10" s="138" t="s">
        <v>102</v>
      </c>
      <c r="T10" s="100" t="s">
        <v>75</v>
      </c>
      <c r="U10" s="139" t="s">
        <v>103</v>
      </c>
      <c r="V10" s="101" t="s">
        <v>77</v>
      </c>
      <c r="W10" s="102" t="s">
        <v>78</v>
      </c>
      <c r="X10" s="102" t="s">
        <v>79</v>
      </c>
    </row>
    <row r="11" spans="1:24" ht="27.6" x14ac:dyDescent="0.25">
      <c r="A11" s="140"/>
      <c r="B11" s="245" t="s">
        <v>105</v>
      </c>
      <c r="C11" s="245" t="s">
        <v>106</v>
      </c>
      <c r="D11" s="245" t="s">
        <v>119</v>
      </c>
      <c r="E11" s="246" t="s">
        <v>87</v>
      </c>
      <c r="F11" s="246" t="s">
        <v>87</v>
      </c>
      <c r="G11" s="246" t="s">
        <v>87</v>
      </c>
      <c r="H11" s="246" t="s">
        <v>87</v>
      </c>
      <c r="I11" s="246" t="s">
        <v>87</v>
      </c>
      <c r="J11" s="246" t="s">
        <v>87</v>
      </c>
      <c r="K11" s="246" t="s">
        <v>108</v>
      </c>
      <c r="L11" s="246" t="s">
        <v>108</v>
      </c>
      <c r="M11" s="246" t="s">
        <v>108</v>
      </c>
      <c r="N11" s="246" t="s">
        <v>108</v>
      </c>
      <c r="O11" s="246" t="s">
        <v>108</v>
      </c>
      <c r="P11" s="246" t="s">
        <v>108</v>
      </c>
      <c r="Q11" s="246" t="s">
        <v>69</v>
      </c>
      <c r="R11" s="246" t="s">
        <v>109</v>
      </c>
      <c r="S11" s="245" t="s">
        <v>110</v>
      </c>
      <c r="T11" s="245" t="s">
        <v>111</v>
      </c>
      <c r="U11" s="245" t="s">
        <v>110</v>
      </c>
      <c r="V11" s="245" t="s">
        <v>110</v>
      </c>
      <c r="W11" s="245" t="s">
        <v>110</v>
      </c>
      <c r="X11" s="245" t="s">
        <v>110</v>
      </c>
    </row>
    <row r="12" spans="1:24" ht="27.6" x14ac:dyDescent="0.25">
      <c r="A12" s="109">
        <v>1</v>
      </c>
      <c r="B12" s="156">
        <v>6.6</v>
      </c>
      <c r="C12" s="155">
        <v>53109</v>
      </c>
      <c r="D12" s="155">
        <v>45</v>
      </c>
      <c r="E12" s="155">
        <v>1</v>
      </c>
      <c r="F12" s="155">
        <v>271</v>
      </c>
      <c r="G12" s="157">
        <v>0.1</v>
      </c>
      <c r="H12" s="158">
        <v>9.7000000000000003E-2</v>
      </c>
      <c r="I12" s="155">
        <v>22</v>
      </c>
      <c r="J12" s="155">
        <v>22</v>
      </c>
      <c r="K12" s="157">
        <f>$D$12*E12/1000</f>
        <v>4.4999999999999998E-2</v>
      </c>
      <c r="L12" s="157">
        <f t="shared" ref="L12:P12" si="0">$D$12*F12/1000</f>
        <v>12.195</v>
      </c>
      <c r="M12" s="157">
        <f t="shared" si="0"/>
        <v>4.4999999999999997E-3</v>
      </c>
      <c r="N12" s="157">
        <f t="shared" si="0"/>
        <v>4.365E-3</v>
      </c>
      <c r="O12" s="157">
        <f t="shared" si="0"/>
        <v>0.99</v>
      </c>
      <c r="P12" s="157">
        <f t="shared" si="0"/>
        <v>0.99</v>
      </c>
      <c r="Q12" s="155">
        <f>'enero 2020'!$G$53</f>
        <v>1.8800000000000003</v>
      </c>
      <c r="R12" s="160" t="s">
        <v>113</v>
      </c>
      <c r="S12" s="158">
        <f>K12/$Q$12</f>
        <v>2.3936170212765954E-2</v>
      </c>
      <c r="T12" s="158">
        <f t="shared" ref="T12:X12" si="1">L12/$Q$12</f>
        <v>6.4867021276595738</v>
      </c>
      <c r="U12" s="158">
        <f t="shared" si="1"/>
        <v>2.3936170212765953E-3</v>
      </c>
      <c r="V12" s="158">
        <f t="shared" si="1"/>
        <v>2.3218085106382976E-3</v>
      </c>
      <c r="W12" s="158">
        <f t="shared" si="1"/>
        <v>0.52659574468085102</v>
      </c>
      <c r="X12" s="158">
        <f t="shared" si="1"/>
        <v>0.52659574468085102</v>
      </c>
    </row>
    <row r="13" spans="1:24" ht="27.6" x14ac:dyDescent="0.25">
      <c r="A13" s="109">
        <v>2</v>
      </c>
      <c r="B13" s="156">
        <v>7.1</v>
      </c>
      <c r="C13" s="155">
        <v>53152</v>
      </c>
      <c r="D13" s="155">
        <v>43</v>
      </c>
      <c r="E13" s="155">
        <v>1</v>
      </c>
      <c r="F13" s="155">
        <v>271</v>
      </c>
      <c r="G13" s="157">
        <v>0.1</v>
      </c>
      <c r="H13" s="158">
        <v>9.7000000000000003E-2</v>
      </c>
      <c r="I13" s="155">
        <v>22</v>
      </c>
      <c r="J13" s="155">
        <v>22</v>
      </c>
      <c r="K13" s="157">
        <f>$D$13*E13/1000</f>
        <v>4.2999999999999997E-2</v>
      </c>
      <c r="L13" s="157">
        <f t="shared" ref="L13:P13" si="2">$D$13*F13/1000</f>
        <v>11.653</v>
      </c>
      <c r="M13" s="157">
        <f t="shared" si="2"/>
        <v>4.3E-3</v>
      </c>
      <c r="N13" s="157">
        <f t="shared" si="2"/>
        <v>4.1710000000000002E-3</v>
      </c>
      <c r="O13" s="157">
        <f t="shared" si="2"/>
        <v>0.94599999999999995</v>
      </c>
      <c r="P13" s="157">
        <f t="shared" si="2"/>
        <v>0.94599999999999995</v>
      </c>
      <c r="Q13" s="155">
        <f>'enero 2020'!$G$53</f>
        <v>1.8800000000000003</v>
      </c>
      <c r="R13" s="160" t="s">
        <v>113</v>
      </c>
      <c r="S13" s="158">
        <f t="shared" ref="S13:S30" si="3">K13/$Q$12</f>
        <v>2.287234042553191E-2</v>
      </c>
      <c r="T13" s="158">
        <f t="shared" ref="T13:T30" si="4">L13/$Q$12</f>
        <v>6.1984042553191481</v>
      </c>
      <c r="U13" s="158">
        <f t="shared" ref="U13:U30" si="5">M13/$Q$12</f>
        <v>2.287234042553191E-3</v>
      </c>
      <c r="V13" s="158">
        <f t="shared" ref="V13:V30" si="6">N13/$Q$12</f>
        <v>2.2186170212765955E-3</v>
      </c>
      <c r="W13" s="158">
        <f t="shared" ref="W13:W30" si="7">O13/$Q$12</f>
        <v>0.50319148936170199</v>
      </c>
      <c r="X13" s="158">
        <f t="shared" ref="X13:X30" si="8">P13/$Q$12</f>
        <v>0.50319148936170199</v>
      </c>
    </row>
    <row r="14" spans="1:24" ht="27.6" x14ac:dyDescent="0.25">
      <c r="A14" s="109">
        <v>3</v>
      </c>
      <c r="B14" s="156">
        <v>6.3</v>
      </c>
      <c r="C14" s="155">
        <v>53201</v>
      </c>
      <c r="D14" s="155">
        <v>49</v>
      </c>
      <c r="E14" s="155">
        <v>1</v>
      </c>
      <c r="F14" s="155">
        <v>271</v>
      </c>
      <c r="G14" s="157">
        <v>0.1</v>
      </c>
      <c r="H14" s="158">
        <v>9.7000000000000003E-2</v>
      </c>
      <c r="I14" s="155">
        <v>22</v>
      </c>
      <c r="J14" s="155">
        <v>22</v>
      </c>
      <c r="K14" s="157">
        <f>$D$14*E14/1000</f>
        <v>4.9000000000000002E-2</v>
      </c>
      <c r="L14" s="157">
        <f t="shared" ref="L14:P14" si="9">$D$14*F14/1000</f>
        <v>13.279</v>
      </c>
      <c r="M14" s="157">
        <f t="shared" si="9"/>
        <v>4.9000000000000007E-3</v>
      </c>
      <c r="N14" s="157">
        <f t="shared" si="9"/>
        <v>4.7530000000000003E-3</v>
      </c>
      <c r="O14" s="157">
        <f t="shared" si="9"/>
        <v>1.0780000000000001</v>
      </c>
      <c r="P14" s="157">
        <f t="shared" si="9"/>
        <v>1.0780000000000001</v>
      </c>
      <c r="Q14" s="155">
        <f>'enero 2020'!$G$53</f>
        <v>1.8800000000000003</v>
      </c>
      <c r="R14" s="160" t="s">
        <v>113</v>
      </c>
      <c r="S14" s="158">
        <f t="shared" si="3"/>
        <v>2.6063829787234039E-2</v>
      </c>
      <c r="T14" s="158">
        <f t="shared" si="4"/>
        <v>7.0632978723404243</v>
      </c>
      <c r="U14" s="158">
        <f t="shared" si="5"/>
        <v>2.6063829787234044E-3</v>
      </c>
      <c r="V14" s="158">
        <f t="shared" si="6"/>
        <v>2.5281914893617017E-3</v>
      </c>
      <c r="W14" s="158">
        <f t="shared" si="7"/>
        <v>0.57340425531914885</v>
      </c>
      <c r="X14" s="158">
        <f t="shared" si="8"/>
        <v>0.57340425531914885</v>
      </c>
    </row>
    <row r="15" spans="1:24" ht="27.6" x14ac:dyDescent="0.25">
      <c r="A15" s="109">
        <v>4</v>
      </c>
      <c r="B15" s="156">
        <v>6.7</v>
      </c>
      <c r="C15" s="155">
        <v>53245</v>
      </c>
      <c r="D15" s="155">
        <v>44</v>
      </c>
      <c r="E15" s="155">
        <v>1</v>
      </c>
      <c r="F15" s="155">
        <v>271</v>
      </c>
      <c r="G15" s="157">
        <v>0.1</v>
      </c>
      <c r="H15" s="158">
        <v>9.7000000000000003E-2</v>
      </c>
      <c r="I15" s="155">
        <v>22</v>
      </c>
      <c r="J15" s="155">
        <v>22</v>
      </c>
      <c r="K15" s="157">
        <f>$D$15*E15/1000</f>
        <v>4.3999999999999997E-2</v>
      </c>
      <c r="L15" s="157">
        <f t="shared" ref="L15:P15" si="10">$D$15*F15/1000</f>
        <v>11.923999999999999</v>
      </c>
      <c r="M15" s="157">
        <f t="shared" si="10"/>
        <v>4.4000000000000003E-3</v>
      </c>
      <c r="N15" s="157">
        <f t="shared" si="10"/>
        <v>4.2680000000000001E-3</v>
      </c>
      <c r="O15" s="157">
        <f t="shared" si="10"/>
        <v>0.96799999999999997</v>
      </c>
      <c r="P15" s="157">
        <f t="shared" si="10"/>
        <v>0.96799999999999997</v>
      </c>
      <c r="Q15" s="155">
        <f>'enero 2020'!$G$53</f>
        <v>1.8800000000000003</v>
      </c>
      <c r="R15" s="160" t="s">
        <v>113</v>
      </c>
      <c r="S15" s="158">
        <f t="shared" si="3"/>
        <v>2.3404255319148932E-2</v>
      </c>
      <c r="T15" s="158">
        <f t="shared" si="4"/>
        <v>6.34255319148936</v>
      </c>
      <c r="U15" s="158">
        <f t="shared" si="5"/>
        <v>2.3404255319148934E-3</v>
      </c>
      <c r="V15" s="158">
        <f t="shared" si="6"/>
        <v>2.2702127659574465E-3</v>
      </c>
      <c r="W15" s="158">
        <f t="shared" si="7"/>
        <v>0.51489361702127645</v>
      </c>
      <c r="X15" s="158">
        <f t="shared" si="8"/>
        <v>0.51489361702127645</v>
      </c>
    </row>
    <row r="16" spans="1:24" ht="27.6" x14ac:dyDescent="0.25">
      <c r="A16" s="109">
        <v>5</v>
      </c>
      <c r="B16" s="156">
        <v>6.9</v>
      </c>
      <c r="C16" s="155">
        <v>53291</v>
      </c>
      <c r="D16" s="155">
        <v>46</v>
      </c>
      <c r="E16" s="155">
        <v>1</v>
      </c>
      <c r="F16" s="155">
        <v>271</v>
      </c>
      <c r="G16" s="157">
        <v>0.1</v>
      </c>
      <c r="H16" s="158">
        <v>9.7000000000000003E-2</v>
      </c>
      <c r="I16" s="155">
        <v>22</v>
      </c>
      <c r="J16" s="155">
        <v>22</v>
      </c>
      <c r="K16" s="157">
        <f>$D$16*E16/1000</f>
        <v>4.5999999999999999E-2</v>
      </c>
      <c r="L16" s="157">
        <f t="shared" ref="L16:P16" si="11">$D$16*F16/1000</f>
        <v>12.465999999999999</v>
      </c>
      <c r="M16" s="157">
        <f t="shared" si="11"/>
        <v>4.6000000000000008E-3</v>
      </c>
      <c r="N16" s="157">
        <f t="shared" si="11"/>
        <v>4.4619999999999998E-3</v>
      </c>
      <c r="O16" s="157">
        <f t="shared" si="11"/>
        <v>1.012</v>
      </c>
      <c r="P16" s="157">
        <f t="shared" si="11"/>
        <v>1.012</v>
      </c>
      <c r="Q16" s="155">
        <f>'enero 2020'!$G$53</f>
        <v>1.8800000000000003</v>
      </c>
      <c r="R16" s="160" t="s">
        <v>113</v>
      </c>
      <c r="S16" s="158">
        <f t="shared" si="3"/>
        <v>2.4468085106382972E-2</v>
      </c>
      <c r="T16" s="158">
        <f t="shared" si="4"/>
        <v>6.6308510638297857</v>
      </c>
      <c r="U16" s="158">
        <f t="shared" si="5"/>
        <v>2.4468085106382977E-3</v>
      </c>
      <c r="V16" s="158">
        <f t="shared" si="6"/>
        <v>2.3734042553191486E-3</v>
      </c>
      <c r="W16" s="158">
        <f t="shared" si="7"/>
        <v>0.53829787234042548</v>
      </c>
      <c r="X16" s="158">
        <f t="shared" si="8"/>
        <v>0.53829787234042548</v>
      </c>
    </row>
    <row r="17" spans="1:24" ht="13.8" x14ac:dyDescent="0.25">
      <c r="A17" s="109">
        <v>6</v>
      </c>
      <c r="B17" s="156">
        <v>6.8</v>
      </c>
      <c r="C17" s="155">
        <v>53291</v>
      </c>
      <c r="D17" s="155"/>
      <c r="E17" s="155">
        <v>1</v>
      </c>
      <c r="F17" s="155">
        <v>271</v>
      </c>
      <c r="G17" s="157">
        <v>0.1</v>
      </c>
      <c r="H17" s="158">
        <v>9.7000000000000003E-2</v>
      </c>
      <c r="I17" s="155">
        <v>22</v>
      </c>
      <c r="J17" s="155">
        <v>22</v>
      </c>
      <c r="K17" s="160" t="s">
        <v>112</v>
      </c>
      <c r="L17" s="160" t="s">
        <v>112</v>
      </c>
      <c r="M17" s="160" t="s">
        <v>112</v>
      </c>
      <c r="N17" s="160" t="s">
        <v>112</v>
      </c>
      <c r="O17" s="160" t="s">
        <v>112</v>
      </c>
      <c r="P17" s="160" t="s">
        <v>112</v>
      </c>
      <c r="Q17" s="155">
        <f>'enero 2020'!$G$53</f>
        <v>1.8800000000000003</v>
      </c>
      <c r="R17" s="160" t="s">
        <v>112</v>
      </c>
      <c r="S17" s="158"/>
      <c r="T17" s="158"/>
      <c r="U17" s="158"/>
      <c r="V17" s="158"/>
      <c r="W17" s="158"/>
      <c r="X17" s="158"/>
    </row>
    <row r="18" spans="1:24" ht="13.8" x14ac:dyDescent="0.25">
      <c r="A18" s="109">
        <v>7</v>
      </c>
      <c r="B18" s="156">
        <v>6.2</v>
      </c>
      <c r="C18" s="155">
        <v>53291</v>
      </c>
      <c r="D18" s="155"/>
      <c r="E18" s="155">
        <v>1</v>
      </c>
      <c r="F18" s="155">
        <v>271</v>
      </c>
      <c r="G18" s="157">
        <v>0.1</v>
      </c>
      <c r="H18" s="158">
        <v>9.7000000000000003E-2</v>
      </c>
      <c r="I18" s="155">
        <v>22</v>
      </c>
      <c r="J18" s="155">
        <v>22</v>
      </c>
      <c r="K18" s="160" t="s">
        <v>112</v>
      </c>
      <c r="L18" s="160" t="s">
        <v>112</v>
      </c>
      <c r="M18" s="160" t="s">
        <v>112</v>
      </c>
      <c r="N18" s="160" t="s">
        <v>112</v>
      </c>
      <c r="O18" s="160" t="s">
        <v>112</v>
      </c>
      <c r="P18" s="160" t="s">
        <v>112</v>
      </c>
      <c r="Q18" s="155">
        <f>'enero 2020'!$G$53</f>
        <v>1.8800000000000003</v>
      </c>
      <c r="R18" s="160" t="s">
        <v>112</v>
      </c>
      <c r="S18" s="158"/>
      <c r="T18" s="158"/>
      <c r="U18" s="158"/>
      <c r="V18" s="158"/>
      <c r="W18" s="158"/>
      <c r="X18" s="158"/>
    </row>
    <row r="19" spans="1:24" ht="27.6" x14ac:dyDescent="0.25">
      <c r="A19" s="109">
        <v>8</v>
      </c>
      <c r="B19" s="156">
        <v>6.3</v>
      </c>
      <c r="C19" s="155">
        <v>53340</v>
      </c>
      <c r="D19" s="155">
        <v>49</v>
      </c>
      <c r="E19" s="155">
        <v>1</v>
      </c>
      <c r="F19" s="155">
        <v>271</v>
      </c>
      <c r="G19" s="157">
        <v>0.1</v>
      </c>
      <c r="H19" s="158">
        <v>9.7000000000000003E-2</v>
      </c>
      <c r="I19" s="155">
        <v>22</v>
      </c>
      <c r="J19" s="155">
        <v>22</v>
      </c>
      <c r="K19" s="157">
        <f>$D$19*E19/1000</f>
        <v>4.9000000000000002E-2</v>
      </c>
      <c r="L19" s="157">
        <f t="shared" ref="L19:P19" si="12">$D$19*F19/1000</f>
        <v>13.279</v>
      </c>
      <c r="M19" s="157">
        <f t="shared" si="12"/>
        <v>4.9000000000000007E-3</v>
      </c>
      <c r="N19" s="157">
        <f t="shared" si="12"/>
        <v>4.7530000000000003E-3</v>
      </c>
      <c r="O19" s="157">
        <f t="shared" si="12"/>
        <v>1.0780000000000001</v>
      </c>
      <c r="P19" s="157">
        <f t="shared" si="12"/>
        <v>1.0780000000000001</v>
      </c>
      <c r="Q19" s="155">
        <f>'enero 2020'!$G$53</f>
        <v>1.8800000000000003</v>
      </c>
      <c r="R19" s="160" t="s">
        <v>113</v>
      </c>
      <c r="S19" s="158">
        <f t="shared" si="3"/>
        <v>2.6063829787234039E-2</v>
      </c>
      <c r="T19" s="158">
        <f t="shared" si="4"/>
        <v>7.0632978723404243</v>
      </c>
      <c r="U19" s="158">
        <f t="shared" si="5"/>
        <v>2.6063829787234044E-3</v>
      </c>
      <c r="V19" s="158">
        <f t="shared" si="6"/>
        <v>2.5281914893617017E-3</v>
      </c>
      <c r="W19" s="158">
        <f t="shared" si="7"/>
        <v>0.57340425531914885</v>
      </c>
      <c r="X19" s="158">
        <f t="shared" si="8"/>
        <v>0.57340425531914885</v>
      </c>
    </row>
    <row r="20" spans="1:24" ht="27.6" x14ac:dyDescent="0.25">
      <c r="A20" s="109">
        <v>9</v>
      </c>
      <c r="B20" s="156">
        <v>6.5</v>
      </c>
      <c r="C20" s="155">
        <v>53385</v>
      </c>
      <c r="D20" s="155">
        <v>45</v>
      </c>
      <c r="E20" s="155">
        <v>1</v>
      </c>
      <c r="F20" s="155">
        <v>271</v>
      </c>
      <c r="G20" s="157">
        <v>0.1</v>
      </c>
      <c r="H20" s="158">
        <v>9.7000000000000003E-2</v>
      </c>
      <c r="I20" s="155">
        <v>22</v>
      </c>
      <c r="J20" s="155">
        <v>22</v>
      </c>
      <c r="K20" s="157">
        <f>$D$20*E20/1000</f>
        <v>4.4999999999999998E-2</v>
      </c>
      <c r="L20" s="157">
        <f t="shared" ref="L20:P20" si="13">$D$20*F20/1000</f>
        <v>12.195</v>
      </c>
      <c r="M20" s="157">
        <f t="shared" si="13"/>
        <v>4.4999999999999997E-3</v>
      </c>
      <c r="N20" s="157">
        <f t="shared" si="13"/>
        <v>4.365E-3</v>
      </c>
      <c r="O20" s="157">
        <f t="shared" si="13"/>
        <v>0.99</v>
      </c>
      <c r="P20" s="157">
        <f t="shared" si="13"/>
        <v>0.99</v>
      </c>
      <c r="Q20" s="155">
        <f>'enero 2020'!$G$53</f>
        <v>1.8800000000000003</v>
      </c>
      <c r="R20" s="160" t="s">
        <v>113</v>
      </c>
      <c r="S20" s="158">
        <f t="shared" si="3"/>
        <v>2.3936170212765954E-2</v>
      </c>
      <c r="T20" s="158">
        <f t="shared" si="4"/>
        <v>6.4867021276595738</v>
      </c>
      <c r="U20" s="158">
        <f t="shared" si="5"/>
        <v>2.3936170212765953E-3</v>
      </c>
      <c r="V20" s="158">
        <f t="shared" si="6"/>
        <v>2.3218085106382976E-3</v>
      </c>
      <c r="W20" s="158">
        <f t="shared" si="7"/>
        <v>0.52659574468085102</v>
      </c>
      <c r="X20" s="158">
        <f t="shared" si="8"/>
        <v>0.52659574468085102</v>
      </c>
    </row>
    <row r="21" spans="1:24" ht="27.6" x14ac:dyDescent="0.25">
      <c r="A21" s="109">
        <v>10</v>
      </c>
      <c r="B21" s="156">
        <v>6.5</v>
      </c>
      <c r="C21" s="155">
        <v>53425</v>
      </c>
      <c r="D21" s="155">
        <v>40</v>
      </c>
      <c r="E21" s="155">
        <v>1</v>
      </c>
      <c r="F21" s="155">
        <v>271</v>
      </c>
      <c r="G21" s="157">
        <v>0.1</v>
      </c>
      <c r="H21" s="158">
        <v>9.7000000000000003E-2</v>
      </c>
      <c r="I21" s="155">
        <v>22</v>
      </c>
      <c r="J21" s="155">
        <v>22</v>
      </c>
      <c r="K21" s="157">
        <f>$D$21*E21/1000</f>
        <v>0.04</v>
      </c>
      <c r="L21" s="157">
        <f t="shared" ref="L21:P21" si="14">$D$21*F21/1000</f>
        <v>10.84</v>
      </c>
      <c r="M21" s="157">
        <f t="shared" si="14"/>
        <v>4.0000000000000001E-3</v>
      </c>
      <c r="N21" s="157">
        <f t="shared" si="14"/>
        <v>3.8799999999999998E-3</v>
      </c>
      <c r="O21" s="157">
        <f t="shared" si="14"/>
        <v>0.88</v>
      </c>
      <c r="P21" s="157">
        <f t="shared" si="14"/>
        <v>0.88</v>
      </c>
      <c r="Q21" s="155">
        <f>'enero 2020'!$G$53</f>
        <v>1.8800000000000003</v>
      </c>
      <c r="R21" s="160" t="s">
        <v>113</v>
      </c>
      <c r="S21" s="158">
        <f t="shared" si="3"/>
        <v>2.1276595744680847E-2</v>
      </c>
      <c r="T21" s="158">
        <f t="shared" si="4"/>
        <v>5.7659574468085095</v>
      </c>
      <c r="U21" s="158">
        <f t="shared" si="5"/>
        <v>2.1276595744680847E-3</v>
      </c>
      <c r="V21" s="158">
        <f t="shared" si="6"/>
        <v>2.0638297872340419E-3</v>
      </c>
      <c r="W21" s="158">
        <f t="shared" si="7"/>
        <v>0.46808510638297862</v>
      </c>
      <c r="X21" s="158">
        <f t="shared" si="8"/>
        <v>0.46808510638297862</v>
      </c>
    </row>
    <row r="22" spans="1:24" ht="27.6" x14ac:dyDescent="0.25">
      <c r="A22" s="109">
        <v>11</v>
      </c>
      <c r="B22" s="156">
        <v>7.2</v>
      </c>
      <c r="C22" s="155">
        <v>53474</v>
      </c>
      <c r="D22" s="155">
        <v>49</v>
      </c>
      <c r="E22" s="155">
        <v>1</v>
      </c>
      <c r="F22" s="155">
        <v>271</v>
      </c>
      <c r="G22" s="157">
        <v>0.1</v>
      </c>
      <c r="H22" s="158">
        <v>9.7000000000000003E-2</v>
      </c>
      <c r="I22" s="155">
        <v>22</v>
      </c>
      <c r="J22" s="155">
        <v>22</v>
      </c>
      <c r="K22" s="157">
        <f>$D$22*E22/1000</f>
        <v>4.9000000000000002E-2</v>
      </c>
      <c r="L22" s="157">
        <f t="shared" ref="L22:P22" si="15">$D$22*F22/1000</f>
        <v>13.279</v>
      </c>
      <c r="M22" s="157">
        <f t="shared" si="15"/>
        <v>4.9000000000000007E-3</v>
      </c>
      <c r="N22" s="157">
        <f t="shared" si="15"/>
        <v>4.7530000000000003E-3</v>
      </c>
      <c r="O22" s="157">
        <f t="shared" si="15"/>
        <v>1.0780000000000001</v>
      </c>
      <c r="P22" s="157">
        <f t="shared" si="15"/>
        <v>1.0780000000000001</v>
      </c>
      <c r="Q22" s="155">
        <f>'enero 2020'!$G$53</f>
        <v>1.8800000000000003</v>
      </c>
      <c r="R22" s="160" t="s">
        <v>113</v>
      </c>
      <c r="S22" s="158">
        <f t="shared" si="3"/>
        <v>2.6063829787234039E-2</v>
      </c>
      <c r="T22" s="158">
        <f t="shared" si="4"/>
        <v>7.0632978723404243</v>
      </c>
      <c r="U22" s="158">
        <f t="shared" si="5"/>
        <v>2.6063829787234044E-3</v>
      </c>
      <c r="V22" s="158">
        <f t="shared" si="6"/>
        <v>2.5281914893617017E-3</v>
      </c>
      <c r="W22" s="158">
        <f t="shared" si="7"/>
        <v>0.57340425531914885</v>
      </c>
      <c r="X22" s="158">
        <f t="shared" si="8"/>
        <v>0.57340425531914885</v>
      </c>
    </row>
    <row r="23" spans="1:24" ht="27.6" x14ac:dyDescent="0.25">
      <c r="A23" s="109">
        <v>12</v>
      </c>
      <c r="B23" s="156">
        <v>6.6</v>
      </c>
      <c r="C23" s="155">
        <v>53516</v>
      </c>
      <c r="D23" s="155">
        <v>42</v>
      </c>
      <c r="E23" s="155">
        <v>1</v>
      </c>
      <c r="F23" s="155">
        <v>271</v>
      </c>
      <c r="G23" s="157">
        <v>0.1</v>
      </c>
      <c r="H23" s="158">
        <v>9.7000000000000003E-2</v>
      </c>
      <c r="I23" s="155">
        <v>22</v>
      </c>
      <c r="J23" s="155">
        <v>22</v>
      </c>
      <c r="K23" s="157">
        <f>$D$23*E23/1000</f>
        <v>4.2000000000000003E-2</v>
      </c>
      <c r="L23" s="157">
        <f t="shared" ref="L23:P23" si="16">$D$23*F23/1000</f>
        <v>11.382</v>
      </c>
      <c r="M23" s="157">
        <f t="shared" si="16"/>
        <v>4.2000000000000006E-3</v>
      </c>
      <c r="N23" s="157">
        <f t="shared" si="16"/>
        <v>4.0739999999999995E-3</v>
      </c>
      <c r="O23" s="157">
        <f t="shared" si="16"/>
        <v>0.92400000000000004</v>
      </c>
      <c r="P23" s="157">
        <f t="shared" si="16"/>
        <v>0.92400000000000004</v>
      </c>
      <c r="Q23" s="155">
        <f>'enero 2020'!$G$53</f>
        <v>1.8800000000000003</v>
      </c>
      <c r="R23" s="160" t="s">
        <v>113</v>
      </c>
      <c r="S23" s="158">
        <f t="shared" si="3"/>
        <v>2.2340425531914891E-2</v>
      </c>
      <c r="T23" s="158">
        <f t="shared" si="4"/>
        <v>6.0542553191489352</v>
      </c>
      <c r="U23" s="158">
        <f t="shared" si="5"/>
        <v>2.2340425531914895E-3</v>
      </c>
      <c r="V23" s="158">
        <f t="shared" si="6"/>
        <v>2.167021276595744E-3</v>
      </c>
      <c r="W23" s="158">
        <f t="shared" si="7"/>
        <v>0.49148936170212759</v>
      </c>
      <c r="X23" s="158">
        <f t="shared" si="8"/>
        <v>0.49148936170212759</v>
      </c>
    </row>
    <row r="24" spans="1:24" ht="13.8" x14ac:dyDescent="0.25">
      <c r="A24" s="109">
        <v>13</v>
      </c>
      <c r="B24" s="156">
        <v>6.9</v>
      </c>
      <c r="C24" s="155">
        <v>53516</v>
      </c>
      <c r="D24" s="155"/>
      <c r="E24" s="155">
        <v>1</v>
      </c>
      <c r="F24" s="155">
        <v>271</v>
      </c>
      <c r="G24" s="157">
        <v>0.1</v>
      </c>
      <c r="H24" s="158">
        <v>9.7000000000000003E-2</v>
      </c>
      <c r="I24" s="155">
        <v>22</v>
      </c>
      <c r="J24" s="155">
        <v>22</v>
      </c>
      <c r="K24" s="160" t="s">
        <v>112</v>
      </c>
      <c r="L24" s="160" t="s">
        <v>112</v>
      </c>
      <c r="M24" s="160" t="s">
        <v>112</v>
      </c>
      <c r="N24" s="160" t="s">
        <v>112</v>
      </c>
      <c r="O24" s="160" t="s">
        <v>112</v>
      </c>
      <c r="P24" s="160" t="s">
        <v>112</v>
      </c>
      <c r="Q24" s="155">
        <f>'enero 2020'!$G$53</f>
        <v>1.8800000000000003</v>
      </c>
      <c r="R24" s="160" t="s">
        <v>112</v>
      </c>
      <c r="S24" s="158"/>
      <c r="T24" s="158"/>
      <c r="U24" s="158"/>
      <c r="V24" s="158"/>
      <c r="W24" s="158"/>
      <c r="X24" s="158"/>
    </row>
    <row r="25" spans="1:24" ht="13.8" x14ac:dyDescent="0.25">
      <c r="A25" s="109">
        <v>14</v>
      </c>
      <c r="B25" s="156">
        <v>6.8</v>
      </c>
      <c r="C25" s="155">
        <v>53516</v>
      </c>
      <c r="D25" s="155"/>
      <c r="E25" s="155">
        <v>1</v>
      </c>
      <c r="F25" s="155">
        <v>271</v>
      </c>
      <c r="G25" s="157">
        <v>0.1</v>
      </c>
      <c r="H25" s="158">
        <v>9.7000000000000003E-2</v>
      </c>
      <c r="I25" s="155">
        <v>22</v>
      </c>
      <c r="J25" s="155">
        <v>22</v>
      </c>
      <c r="K25" s="160" t="s">
        <v>112</v>
      </c>
      <c r="L25" s="160" t="s">
        <v>112</v>
      </c>
      <c r="M25" s="160" t="s">
        <v>112</v>
      </c>
      <c r="N25" s="160" t="s">
        <v>112</v>
      </c>
      <c r="O25" s="160" t="s">
        <v>112</v>
      </c>
      <c r="P25" s="160" t="s">
        <v>112</v>
      </c>
      <c r="Q25" s="155">
        <f>'enero 2020'!$G$53</f>
        <v>1.8800000000000003</v>
      </c>
      <c r="R25" s="160" t="s">
        <v>112</v>
      </c>
      <c r="S25" s="158"/>
      <c r="T25" s="158"/>
      <c r="U25" s="158"/>
      <c r="V25" s="158"/>
      <c r="W25" s="158"/>
      <c r="X25" s="158"/>
    </row>
    <row r="26" spans="1:24" ht="27.6" x14ac:dyDescent="0.25">
      <c r="A26" s="109">
        <v>15</v>
      </c>
      <c r="B26" s="156">
        <v>6.7</v>
      </c>
      <c r="C26" s="155">
        <v>53562</v>
      </c>
      <c r="D26" s="155">
        <v>46</v>
      </c>
      <c r="E26" s="155">
        <v>1</v>
      </c>
      <c r="F26" s="155">
        <v>271</v>
      </c>
      <c r="G26" s="157">
        <v>0.1</v>
      </c>
      <c r="H26" s="158">
        <v>9.7000000000000003E-2</v>
      </c>
      <c r="I26" s="155">
        <v>22</v>
      </c>
      <c r="J26" s="155">
        <v>22</v>
      </c>
      <c r="K26" s="157">
        <f>$D$26*E26/1000</f>
        <v>4.5999999999999999E-2</v>
      </c>
      <c r="L26" s="157">
        <f t="shared" ref="L26:P26" si="17">$D$26*F26/1000</f>
        <v>12.465999999999999</v>
      </c>
      <c r="M26" s="157">
        <f t="shared" si="17"/>
        <v>4.6000000000000008E-3</v>
      </c>
      <c r="N26" s="157">
        <f t="shared" si="17"/>
        <v>4.4619999999999998E-3</v>
      </c>
      <c r="O26" s="157">
        <f t="shared" si="17"/>
        <v>1.012</v>
      </c>
      <c r="P26" s="157">
        <f t="shared" si="17"/>
        <v>1.012</v>
      </c>
      <c r="Q26" s="155">
        <f>'enero 2020'!$G$53</f>
        <v>1.8800000000000003</v>
      </c>
      <c r="R26" s="160" t="s">
        <v>113</v>
      </c>
      <c r="S26" s="158">
        <f t="shared" si="3"/>
        <v>2.4468085106382972E-2</v>
      </c>
      <c r="T26" s="158">
        <f t="shared" si="4"/>
        <v>6.6308510638297857</v>
      </c>
      <c r="U26" s="158">
        <f t="shared" si="5"/>
        <v>2.4468085106382977E-3</v>
      </c>
      <c r="V26" s="158">
        <f t="shared" si="6"/>
        <v>2.3734042553191486E-3</v>
      </c>
      <c r="W26" s="158">
        <f t="shared" si="7"/>
        <v>0.53829787234042548</v>
      </c>
      <c r="X26" s="158">
        <f t="shared" si="8"/>
        <v>0.53829787234042548</v>
      </c>
    </row>
    <row r="27" spans="1:24" ht="27.6" x14ac:dyDescent="0.25">
      <c r="A27" s="109">
        <v>16</v>
      </c>
      <c r="B27" s="156">
        <v>7.1</v>
      </c>
      <c r="C27" s="155">
        <v>53611</v>
      </c>
      <c r="D27" s="155">
        <v>49</v>
      </c>
      <c r="E27" s="155">
        <v>1</v>
      </c>
      <c r="F27" s="155">
        <v>271</v>
      </c>
      <c r="G27" s="157">
        <v>0.1</v>
      </c>
      <c r="H27" s="158">
        <v>9.7000000000000003E-2</v>
      </c>
      <c r="I27" s="155">
        <v>22</v>
      </c>
      <c r="J27" s="155">
        <v>22</v>
      </c>
      <c r="K27" s="157">
        <f>$D$27*E27/1000</f>
        <v>4.9000000000000002E-2</v>
      </c>
      <c r="L27" s="157">
        <f t="shared" ref="L27:P27" si="18">$D$27*F27/1000</f>
        <v>13.279</v>
      </c>
      <c r="M27" s="157">
        <f t="shared" si="18"/>
        <v>4.9000000000000007E-3</v>
      </c>
      <c r="N27" s="157">
        <f t="shared" si="18"/>
        <v>4.7530000000000003E-3</v>
      </c>
      <c r="O27" s="157">
        <f t="shared" si="18"/>
        <v>1.0780000000000001</v>
      </c>
      <c r="P27" s="157">
        <f t="shared" si="18"/>
        <v>1.0780000000000001</v>
      </c>
      <c r="Q27" s="155">
        <f>'enero 2020'!$G$53</f>
        <v>1.8800000000000003</v>
      </c>
      <c r="R27" s="160" t="s">
        <v>113</v>
      </c>
      <c r="S27" s="158">
        <f t="shared" si="3"/>
        <v>2.6063829787234039E-2</v>
      </c>
      <c r="T27" s="158">
        <f t="shared" si="4"/>
        <v>7.0632978723404243</v>
      </c>
      <c r="U27" s="158">
        <f t="shared" si="5"/>
        <v>2.6063829787234044E-3</v>
      </c>
      <c r="V27" s="158">
        <f t="shared" si="6"/>
        <v>2.5281914893617017E-3</v>
      </c>
      <c r="W27" s="158">
        <f t="shared" si="7"/>
        <v>0.57340425531914885</v>
      </c>
      <c r="X27" s="158">
        <f t="shared" si="8"/>
        <v>0.57340425531914885</v>
      </c>
    </row>
    <row r="28" spans="1:24" ht="27.6" x14ac:dyDescent="0.25">
      <c r="A28" s="109">
        <v>17</v>
      </c>
      <c r="B28" s="156">
        <v>7.1</v>
      </c>
      <c r="C28" s="155">
        <v>53652</v>
      </c>
      <c r="D28" s="155">
        <v>41</v>
      </c>
      <c r="E28" s="155">
        <v>1</v>
      </c>
      <c r="F28" s="155">
        <v>271</v>
      </c>
      <c r="G28" s="157">
        <v>0.1</v>
      </c>
      <c r="H28" s="158">
        <v>9.7000000000000003E-2</v>
      </c>
      <c r="I28" s="155">
        <v>22</v>
      </c>
      <c r="J28" s="155">
        <v>22</v>
      </c>
      <c r="K28" s="157">
        <f>$D$28*E28/1000</f>
        <v>4.1000000000000002E-2</v>
      </c>
      <c r="L28" s="157">
        <f t="shared" ref="L28:P28" si="19">$D$28*F28/1000</f>
        <v>11.111000000000001</v>
      </c>
      <c r="M28" s="157">
        <f t="shared" si="19"/>
        <v>4.1000000000000003E-3</v>
      </c>
      <c r="N28" s="157">
        <f t="shared" si="19"/>
        <v>3.9770000000000005E-3</v>
      </c>
      <c r="O28" s="157">
        <f t="shared" si="19"/>
        <v>0.90200000000000002</v>
      </c>
      <c r="P28" s="157">
        <f t="shared" si="19"/>
        <v>0.90200000000000002</v>
      </c>
      <c r="Q28" s="155">
        <f>'enero 2020'!$G$53</f>
        <v>1.8800000000000003</v>
      </c>
      <c r="R28" s="160" t="s">
        <v>113</v>
      </c>
      <c r="S28" s="158">
        <f t="shared" si="3"/>
        <v>2.1808510638297869E-2</v>
      </c>
      <c r="T28" s="158">
        <f t="shared" si="4"/>
        <v>5.9101063829787224</v>
      </c>
      <c r="U28" s="158">
        <f t="shared" si="5"/>
        <v>2.1808510638297871E-3</v>
      </c>
      <c r="V28" s="158">
        <f t="shared" si="6"/>
        <v>2.1154255319148934E-3</v>
      </c>
      <c r="W28" s="158">
        <f t="shared" si="7"/>
        <v>0.47978723404255313</v>
      </c>
      <c r="X28" s="158">
        <f t="shared" si="8"/>
        <v>0.47978723404255313</v>
      </c>
    </row>
    <row r="29" spans="1:24" ht="27.6" x14ac:dyDescent="0.25">
      <c r="A29" s="109">
        <v>18</v>
      </c>
      <c r="B29" s="156">
        <v>6.9</v>
      </c>
      <c r="C29" s="155">
        <v>53701</v>
      </c>
      <c r="D29" s="155">
        <v>49</v>
      </c>
      <c r="E29" s="155">
        <v>2</v>
      </c>
      <c r="F29" s="155">
        <v>335</v>
      </c>
      <c r="G29" s="157">
        <v>0.1</v>
      </c>
      <c r="H29" s="158">
        <v>2.5000000000000001E-2</v>
      </c>
      <c r="I29" s="155">
        <v>74</v>
      </c>
      <c r="J29" s="155">
        <v>86</v>
      </c>
      <c r="K29" s="157">
        <f>$D$29*E29/1000</f>
        <v>9.8000000000000004E-2</v>
      </c>
      <c r="L29" s="157">
        <f t="shared" ref="L29:P29" si="20">$D$29*F29/1000</f>
        <v>16.414999999999999</v>
      </c>
      <c r="M29" s="157">
        <f t="shared" si="20"/>
        <v>4.9000000000000007E-3</v>
      </c>
      <c r="N29" s="157">
        <f t="shared" si="20"/>
        <v>1.2250000000000002E-3</v>
      </c>
      <c r="O29" s="157">
        <f t="shared" si="20"/>
        <v>3.6259999999999999</v>
      </c>
      <c r="P29" s="157">
        <f t="shared" si="20"/>
        <v>4.2140000000000004</v>
      </c>
      <c r="Q29" s="155">
        <f>'enero 2020'!$G$53</f>
        <v>1.8800000000000003</v>
      </c>
      <c r="R29" s="160" t="s">
        <v>113</v>
      </c>
      <c r="S29" s="158">
        <f t="shared" si="3"/>
        <v>5.2127659574468077E-2</v>
      </c>
      <c r="T29" s="158">
        <f t="shared" si="4"/>
        <v>8.7313829787234027</v>
      </c>
      <c r="U29" s="158">
        <f t="shared" si="5"/>
        <v>2.6063829787234044E-3</v>
      </c>
      <c r="V29" s="158">
        <f t="shared" si="6"/>
        <v>6.5159574468085109E-4</v>
      </c>
      <c r="W29" s="158">
        <f t="shared" si="7"/>
        <v>1.9287234042553187</v>
      </c>
      <c r="X29" s="158">
        <f t="shared" si="8"/>
        <v>2.2414893617021274</v>
      </c>
    </row>
    <row r="30" spans="1:24" ht="27.6" x14ac:dyDescent="0.25">
      <c r="A30" s="109">
        <v>19</v>
      </c>
      <c r="B30" s="156">
        <v>6.4</v>
      </c>
      <c r="C30" s="155">
        <v>53747</v>
      </c>
      <c r="D30" s="155">
        <v>46</v>
      </c>
      <c r="E30" s="155">
        <v>2</v>
      </c>
      <c r="F30" s="155">
        <v>335</v>
      </c>
      <c r="G30" s="157">
        <v>0.1</v>
      </c>
      <c r="H30" s="158">
        <v>2.5000000000000001E-2</v>
      </c>
      <c r="I30" s="155">
        <v>74</v>
      </c>
      <c r="J30" s="155">
        <v>86</v>
      </c>
      <c r="K30" s="157">
        <f>$D$30*E30/1000</f>
        <v>9.1999999999999998E-2</v>
      </c>
      <c r="L30" s="157">
        <f t="shared" ref="L30:P30" si="21">$D$30*F30/1000</f>
        <v>15.41</v>
      </c>
      <c r="M30" s="157">
        <f t="shared" si="21"/>
        <v>4.6000000000000008E-3</v>
      </c>
      <c r="N30" s="157">
        <f t="shared" si="21"/>
        <v>1.1500000000000002E-3</v>
      </c>
      <c r="O30" s="157">
        <f t="shared" si="21"/>
        <v>3.4039999999999999</v>
      </c>
      <c r="P30" s="157">
        <f t="shared" si="21"/>
        <v>3.956</v>
      </c>
      <c r="Q30" s="155">
        <f>'enero 2020'!$G$53</f>
        <v>1.8800000000000003</v>
      </c>
      <c r="R30" s="160" t="s">
        <v>113</v>
      </c>
      <c r="S30" s="158">
        <f t="shared" si="3"/>
        <v>4.8936170212765945E-2</v>
      </c>
      <c r="T30" s="158">
        <f t="shared" si="4"/>
        <v>8.1968085106382969</v>
      </c>
      <c r="U30" s="158">
        <f t="shared" si="5"/>
        <v>2.4468085106382977E-3</v>
      </c>
      <c r="V30" s="158">
        <f t="shared" si="6"/>
        <v>6.1170212765957442E-4</v>
      </c>
      <c r="W30" s="158">
        <f t="shared" si="7"/>
        <v>1.8106382978723401</v>
      </c>
      <c r="X30" s="158">
        <f t="shared" si="8"/>
        <v>2.1042553191489359</v>
      </c>
    </row>
    <row r="31" spans="1:24" ht="13.8" x14ac:dyDescent="0.25">
      <c r="A31" s="109">
        <v>20</v>
      </c>
      <c r="B31" s="156">
        <v>6.9</v>
      </c>
      <c r="C31" s="155">
        <v>53747</v>
      </c>
      <c r="D31" s="155"/>
      <c r="E31" s="155">
        <v>2</v>
      </c>
      <c r="F31" s="155">
        <v>335</v>
      </c>
      <c r="G31" s="157">
        <v>0.1</v>
      </c>
      <c r="H31" s="158">
        <v>2.5000000000000001E-2</v>
      </c>
      <c r="I31" s="155">
        <v>74</v>
      </c>
      <c r="J31" s="155">
        <v>86</v>
      </c>
      <c r="K31" s="160" t="s">
        <v>112</v>
      </c>
      <c r="L31" s="160" t="s">
        <v>112</v>
      </c>
      <c r="M31" s="160" t="s">
        <v>112</v>
      </c>
      <c r="N31" s="160" t="s">
        <v>112</v>
      </c>
      <c r="O31" s="160" t="s">
        <v>112</v>
      </c>
      <c r="P31" s="160" t="s">
        <v>112</v>
      </c>
      <c r="Q31" s="160" t="s">
        <v>112</v>
      </c>
      <c r="R31" s="160" t="s">
        <v>112</v>
      </c>
      <c r="S31" s="160" t="s">
        <v>112</v>
      </c>
      <c r="T31" s="160" t="s">
        <v>112</v>
      </c>
      <c r="U31" s="160" t="s">
        <v>112</v>
      </c>
      <c r="V31" s="160" t="s">
        <v>112</v>
      </c>
      <c r="W31" s="160" t="s">
        <v>112</v>
      </c>
      <c r="X31" s="160" t="s">
        <v>112</v>
      </c>
    </row>
    <row r="32" spans="1:24" ht="13.8" x14ac:dyDescent="0.25">
      <c r="A32" s="109">
        <v>21</v>
      </c>
      <c r="B32" s="156">
        <v>6.9</v>
      </c>
      <c r="C32" s="155">
        <v>53747</v>
      </c>
      <c r="D32" s="155"/>
      <c r="E32" s="155">
        <v>2</v>
      </c>
      <c r="F32" s="155">
        <v>335</v>
      </c>
      <c r="G32" s="157">
        <v>0.1</v>
      </c>
      <c r="H32" s="158">
        <v>2.5000000000000001E-2</v>
      </c>
      <c r="I32" s="155">
        <v>74</v>
      </c>
      <c r="J32" s="155">
        <v>86</v>
      </c>
      <c r="K32" s="160" t="s">
        <v>112</v>
      </c>
      <c r="L32" s="160" t="s">
        <v>112</v>
      </c>
      <c r="M32" s="160" t="s">
        <v>112</v>
      </c>
      <c r="N32" s="160" t="s">
        <v>112</v>
      </c>
      <c r="O32" s="160" t="s">
        <v>112</v>
      </c>
      <c r="P32" s="160" t="s">
        <v>112</v>
      </c>
      <c r="Q32" s="160" t="s">
        <v>112</v>
      </c>
      <c r="R32" s="160" t="s">
        <v>112</v>
      </c>
      <c r="S32" s="160" t="s">
        <v>112</v>
      </c>
      <c r="T32" s="160" t="s">
        <v>112</v>
      </c>
      <c r="U32" s="160" t="s">
        <v>112</v>
      </c>
      <c r="V32" s="160" t="s">
        <v>112</v>
      </c>
      <c r="W32" s="160" t="s">
        <v>112</v>
      </c>
      <c r="X32" s="160" t="s">
        <v>112</v>
      </c>
    </row>
    <row r="33" spans="1:24" ht="13.8" x14ac:dyDescent="0.25">
      <c r="A33" s="109">
        <v>22</v>
      </c>
      <c r="B33" s="156">
        <v>7</v>
      </c>
      <c r="C33" s="155">
        <v>53747</v>
      </c>
      <c r="D33" s="155"/>
      <c r="E33" s="155">
        <v>2</v>
      </c>
      <c r="F33" s="155">
        <v>335</v>
      </c>
      <c r="G33" s="157">
        <v>0.1</v>
      </c>
      <c r="H33" s="158">
        <v>2.5000000000000001E-2</v>
      </c>
      <c r="I33" s="155">
        <v>74</v>
      </c>
      <c r="J33" s="155">
        <v>86</v>
      </c>
      <c r="K33" s="160" t="s">
        <v>112</v>
      </c>
      <c r="L33" s="160" t="s">
        <v>112</v>
      </c>
      <c r="M33" s="160" t="s">
        <v>112</v>
      </c>
      <c r="N33" s="160" t="s">
        <v>112</v>
      </c>
      <c r="O33" s="160" t="s">
        <v>112</v>
      </c>
      <c r="P33" s="160" t="s">
        <v>112</v>
      </c>
      <c r="Q33" s="160" t="s">
        <v>112</v>
      </c>
      <c r="R33" s="160" t="s">
        <v>112</v>
      </c>
      <c r="S33" s="160" t="s">
        <v>112</v>
      </c>
      <c r="T33" s="160" t="s">
        <v>112</v>
      </c>
      <c r="U33" s="160" t="s">
        <v>112</v>
      </c>
      <c r="V33" s="160" t="s">
        <v>112</v>
      </c>
      <c r="W33" s="160" t="s">
        <v>112</v>
      </c>
      <c r="X33" s="160" t="s">
        <v>112</v>
      </c>
    </row>
    <row r="34" spans="1:24" ht="13.8" x14ac:dyDescent="0.25">
      <c r="A34" s="109">
        <v>23</v>
      </c>
      <c r="B34" s="156">
        <v>7.1</v>
      </c>
      <c r="C34" s="155">
        <v>53747</v>
      </c>
      <c r="D34" s="155"/>
      <c r="E34" s="155">
        <v>2</v>
      </c>
      <c r="F34" s="155">
        <v>335</v>
      </c>
      <c r="G34" s="157">
        <v>0.1</v>
      </c>
      <c r="H34" s="158">
        <v>2.5000000000000001E-2</v>
      </c>
      <c r="I34" s="155">
        <v>74</v>
      </c>
      <c r="J34" s="155">
        <v>86</v>
      </c>
      <c r="K34" s="160" t="s">
        <v>112</v>
      </c>
      <c r="L34" s="160" t="s">
        <v>112</v>
      </c>
      <c r="M34" s="160" t="s">
        <v>112</v>
      </c>
      <c r="N34" s="160" t="s">
        <v>112</v>
      </c>
      <c r="O34" s="160" t="s">
        <v>112</v>
      </c>
      <c r="P34" s="160" t="s">
        <v>112</v>
      </c>
      <c r="Q34" s="160" t="s">
        <v>112</v>
      </c>
      <c r="R34" s="160" t="s">
        <v>112</v>
      </c>
      <c r="S34" s="160" t="s">
        <v>112</v>
      </c>
      <c r="T34" s="160" t="s">
        <v>112</v>
      </c>
      <c r="U34" s="160" t="s">
        <v>112</v>
      </c>
      <c r="V34" s="160" t="s">
        <v>112</v>
      </c>
      <c r="W34" s="160" t="s">
        <v>112</v>
      </c>
      <c r="X34" s="160" t="s">
        <v>112</v>
      </c>
    </row>
    <row r="35" spans="1:24" ht="13.8" x14ac:dyDescent="0.25">
      <c r="A35" s="109">
        <v>24</v>
      </c>
      <c r="B35" s="156">
        <v>6.7</v>
      </c>
      <c r="C35" s="155">
        <v>53747</v>
      </c>
      <c r="D35" s="155"/>
      <c r="E35" s="155">
        <v>2</v>
      </c>
      <c r="F35" s="155">
        <v>335</v>
      </c>
      <c r="G35" s="157">
        <v>0.1</v>
      </c>
      <c r="H35" s="158">
        <v>2.5000000000000001E-2</v>
      </c>
      <c r="I35" s="155">
        <v>74</v>
      </c>
      <c r="J35" s="155">
        <v>86</v>
      </c>
      <c r="K35" s="160" t="s">
        <v>112</v>
      </c>
      <c r="L35" s="160" t="s">
        <v>112</v>
      </c>
      <c r="M35" s="160" t="s">
        <v>112</v>
      </c>
      <c r="N35" s="160" t="s">
        <v>112</v>
      </c>
      <c r="O35" s="160" t="s">
        <v>112</v>
      </c>
      <c r="P35" s="160" t="s">
        <v>112</v>
      </c>
      <c r="Q35" s="160" t="s">
        <v>112</v>
      </c>
      <c r="R35" s="160" t="s">
        <v>112</v>
      </c>
      <c r="S35" s="160" t="s">
        <v>112</v>
      </c>
      <c r="T35" s="160" t="s">
        <v>112</v>
      </c>
      <c r="U35" s="160" t="s">
        <v>112</v>
      </c>
      <c r="V35" s="160" t="s">
        <v>112</v>
      </c>
      <c r="W35" s="160" t="s">
        <v>112</v>
      </c>
      <c r="X35" s="160" t="s">
        <v>112</v>
      </c>
    </row>
    <row r="36" spans="1:24" ht="13.8" x14ac:dyDescent="0.25">
      <c r="A36" s="109">
        <v>25</v>
      </c>
      <c r="B36" s="156">
        <v>6.4</v>
      </c>
      <c r="C36" s="155">
        <v>53747</v>
      </c>
      <c r="D36" s="155"/>
      <c r="E36" s="155">
        <v>2</v>
      </c>
      <c r="F36" s="155">
        <v>335</v>
      </c>
      <c r="G36" s="157">
        <v>0.1</v>
      </c>
      <c r="H36" s="158">
        <v>2.5000000000000001E-2</v>
      </c>
      <c r="I36" s="155">
        <v>74</v>
      </c>
      <c r="J36" s="155">
        <v>86</v>
      </c>
      <c r="K36" s="160" t="s">
        <v>112</v>
      </c>
      <c r="L36" s="160" t="s">
        <v>112</v>
      </c>
      <c r="M36" s="160" t="s">
        <v>112</v>
      </c>
      <c r="N36" s="160" t="s">
        <v>112</v>
      </c>
      <c r="O36" s="160" t="s">
        <v>112</v>
      </c>
      <c r="P36" s="160" t="s">
        <v>112</v>
      </c>
      <c r="Q36" s="160" t="s">
        <v>112</v>
      </c>
      <c r="R36" s="160" t="s">
        <v>112</v>
      </c>
      <c r="S36" s="160" t="s">
        <v>112</v>
      </c>
      <c r="T36" s="160" t="s">
        <v>112</v>
      </c>
      <c r="U36" s="160" t="s">
        <v>112</v>
      </c>
      <c r="V36" s="160" t="s">
        <v>112</v>
      </c>
      <c r="W36" s="160" t="s">
        <v>112</v>
      </c>
      <c r="X36" s="160" t="s">
        <v>112</v>
      </c>
    </row>
    <row r="37" spans="1:24" ht="13.8" x14ac:dyDescent="0.25">
      <c r="A37" s="109">
        <v>26</v>
      </c>
      <c r="B37" s="156">
        <v>7.2</v>
      </c>
      <c r="C37" s="155">
        <v>53747</v>
      </c>
      <c r="D37" s="155"/>
      <c r="E37" s="155">
        <v>2</v>
      </c>
      <c r="F37" s="155">
        <v>335</v>
      </c>
      <c r="G37" s="157">
        <v>0.1</v>
      </c>
      <c r="H37" s="158">
        <v>2.5000000000000001E-2</v>
      </c>
      <c r="I37" s="155">
        <v>74</v>
      </c>
      <c r="J37" s="155">
        <v>86</v>
      </c>
      <c r="K37" s="160" t="s">
        <v>112</v>
      </c>
      <c r="L37" s="160" t="s">
        <v>112</v>
      </c>
      <c r="M37" s="160" t="s">
        <v>112</v>
      </c>
      <c r="N37" s="160" t="s">
        <v>112</v>
      </c>
      <c r="O37" s="160" t="s">
        <v>112</v>
      </c>
      <c r="P37" s="160" t="s">
        <v>112</v>
      </c>
      <c r="Q37" s="160" t="s">
        <v>112</v>
      </c>
      <c r="R37" s="160" t="s">
        <v>112</v>
      </c>
      <c r="S37" s="160" t="s">
        <v>112</v>
      </c>
      <c r="T37" s="160" t="s">
        <v>112</v>
      </c>
      <c r="U37" s="160" t="s">
        <v>112</v>
      </c>
      <c r="V37" s="160" t="s">
        <v>112</v>
      </c>
      <c r="W37" s="160" t="s">
        <v>112</v>
      </c>
      <c r="X37" s="160" t="s">
        <v>112</v>
      </c>
    </row>
    <row r="38" spans="1:24" ht="13.8" x14ac:dyDescent="0.25">
      <c r="A38" s="109">
        <v>27</v>
      </c>
      <c r="B38" s="156">
        <v>7.1</v>
      </c>
      <c r="C38" s="155">
        <v>53747</v>
      </c>
      <c r="D38" s="155"/>
      <c r="E38" s="155">
        <v>2</v>
      </c>
      <c r="F38" s="155">
        <v>335</v>
      </c>
      <c r="G38" s="157">
        <v>0.1</v>
      </c>
      <c r="H38" s="158">
        <v>2.5000000000000001E-2</v>
      </c>
      <c r="I38" s="155">
        <v>74</v>
      </c>
      <c r="J38" s="155">
        <v>86</v>
      </c>
      <c r="K38" s="160" t="s">
        <v>112</v>
      </c>
      <c r="L38" s="160" t="s">
        <v>112</v>
      </c>
      <c r="M38" s="160" t="s">
        <v>112</v>
      </c>
      <c r="N38" s="160" t="s">
        <v>112</v>
      </c>
      <c r="O38" s="160" t="s">
        <v>112</v>
      </c>
      <c r="P38" s="160" t="s">
        <v>112</v>
      </c>
      <c r="Q38" s="160" t="s">
        <v>112</v>
      </c>
      <c r="R38" s="160" t="s">
        <v>112</v>
      </c>
      <c r="S38" s="160" t="s">
        <v>112</v>
      </c>
      <c r="T38" s="160" t="s">
        <v>112</v>
      </c>
      <c r="U38" s="160" t="s">
        <v>112</v>
      </c>
      <c r="V38" s="160" t="s">
        <v>112</v>
      </c>
      <c r="W38" s="160" t="s">
        <v>112</v>
      </c>
      <c r="X38" s="160" t="s">
        <v>112</v>
      </c>
    </row>
    <row r="39" spans="1:24" ht="13.8" x14ac:dyDescent="0.25">
      <c r="A39" s="109">
        <v>28</v>
      </c>
      <c r="B39" s="156">
        <v>6.7</v>
      </c>
      <c r="C39" s="155">
        <v>53747</v>
      </c>
      <c r="D39" s="155"/>
      <c r="E39" s="155">
        <v>2</v>
      </c>
      <c r="F39" s="155">
        <v>335</v>
      </c>
      <c r="G39" s="157">
        <v>0.1</v>
      </c>
      <c r="H39" s="158">
        <v>2.5000000000000001E-2</v>
      </c>
      <c r="I39" s="155">
        <v>74</v>
      </c>
      <c r="J39" s="155">
        <v>86</v>
      </c>
      <c r="K39" s="160" t="s">
        <v>112</v>
      </c>
      <c r="L39" s="160" t="s">
        <v>112</v>
      </c>
      <c r="M39" s="160" t="s">
        <v>112</v>
      </c>
      <c r="N39" s="160" t="s">
        <v>112</v>
      </c>
      <c r="O39" s="160" t="s">
        <v>112</v>
      </c>
      <c r="P39" s="160" t="s">
        <v>112</v>
      </c>
      <c r="Q39" s="160" t="s">
        <v>112</v>
      </c>
      <c r="R39" s="160" t="s">
        <v>112</v>
      </c>
      <c r="S39" s="160" t="s">
        <v>112</v>
      </c>
      <c r="T39" s="160" t="s">
        <v>112</v>
      </c>
      <c r="U39" s="160" t="s">
        <v>112</v>
      </c>
      <c r="V39" s="160" t="s">
        <v>112</v>
      </c>
      <c r="W39" s="160" t="s">
        <v>112</v>
      </c>
      <c r="X39" s="160" t="s">
        <v>112</v>
      </c>
    </row>
    <row r="40" spans="1:24" ht="13.8" x14ac:dyDescent="0.25">
      <c r="A40" s="109">
        <v>29</v>
      </c>
      <c r="B40" s="156">
        <v>7</v>
      </c>
      <c r="C40" s="155">
        <v>53747</v>
      </c>
      <c r="D40" s="155"/>
      <c r="E40" s="155">
        <v>2</v>
      </c>
      <c r="F40" s="155">
        <v>335</v>
      </c>
      <c r="G40" s="157">
        <v>0.1</v>
      </c>
      <c r="H40" s="158">
        <v>2.5000000000000001E-2</v>
      </c>
      <c r="I40" s="155">
        <v>74</v>
      </c>
      <c r="J40" s="155">
        <v>86</v>
      </c>
      <c r="K40" s="160" t="s">
        <v>112</v>
      </c>
      <c r="L40" s="160" t="s">
        <v>112</v>
      </c>
      <c r="M40" s="160" t="s">
        <v>112</v>
      </c>
      <c r="N40" s="160" t="s">
        <v>112</v>
      </c>
      <c r="O40" s="160" t="s">
        <v>112</v>
      </c>
      <c r="P40" s="160" t="s">
        <v>112</v>
      </c>
      <c r="Q40" s="160" t="s">
        <v>112</v>
      </c>
      <c r="R40" s="160" t="s">
        <v>112</v>
      </c>
      <c r="S40" s="160" t="s">
        <v>112</v>
      </c>
      <c r="T40" s="160" t="s">
        <v>112</v>
      </c>
      <c r="U40" s="160" t="s">
        <v>112</v>
      </c>
      <c r="V40" s="160" t="s">
        <v>112</v>
      </c>
      <c r="W40" s="160" t="s">
        <v>112</v>
      </c>
      <c r="X40" s="160" t="s">
        <v>112</v>
      </c>
    </row>
    <row r="41" spans="1:24" ht="13.8" x14ac:dyDescent="0.25">
      <c r="A41" s="109">
        <v>30</v>
      </c>
      <c r="B41" s="156">
        <v>6.4</v>
      </c>
      <c r="C41" s="155">
        <v>53747</v>
      </c>
      <c r="D41" s="155"/>
      <c r="E41" s="155">
        <v>2</v>
      </c>
      <c r="F41" s="155">
        <v>335</v>
      </c>
      <c r="G41" s="157">
        <v>0.1</v>
      </c>
      <c r="H41" s="158">
        <v>2.5000000000000001E-2</v>
      </c>
      <c r="I41" s="155">
        <v>74</v>
      </c>
      <c r="J41" s="155">
        <v>86</v>
      </c>
      <c r="K41" s="160" t="s">
        <v>112</v>
      </c>
      <c r="L41" s="160" t="s">
        <v>112</v>
      </c>
      <c r="M41" s="160" t="s">
        <v>112</v>
      </c>
      <c r="N41" s="160" t="s">
        <v>112</v>
      </c>
      <c r="O41" s="160" t="s">
        <v>112</v>
      </c>
      <c r="P41" s="160" t="s">
        <v>112</v>
      </c>
      <c r="Q41" s="160" t="s">
        <v>112</v>
      </c>
      <c r="R41" s="160" t="s">
        <v>112</v>
      </c>
      <c r="S41" s="160" t="s">
        <v>112</v>
      </c>
      <c r="T41" s="160" t="s">
        <v>112</v>
      </c>
      <c r="U41" s="160" t="s">
        <v>112</v>
      </c>
      <c r="V41" s="160" t="s">
        <v>112</v>
      </c>
      <c r="W41" s="160" t="s">
        <v>112</v>
      </c>
      <c r="X41" s="160" t="s">
        <v>112</v>
      </c>
    </row>
    <row r="42" spans="1:24" x14ac:dyDescent="0.25">
      <c r="A42" s="147"/>
      <c r="B42" s="247"/>
      <c r="C42" s="247"/>
      <c r="D42" s="247"/>
      <c r="E42" s="247"/>
      <c r="F42" s="247"/>
      <c r="G42" s="247"/>
      <c r="H42" s="247"/>
      <c r="I42" s="247"/>
      <c r="J42" s="247"/>
      <c r="K42" s="247"/>
      <c r="L42" s="247"/>
      <c r="M42" s="247"/>
      <c r="N42" s="247"/>
      <c r="O42" s="247"/>
      <c r="P42" s="247"/>
      <c r="Q42" s="247"/>
      <c r="R42" s="247"/>
      <c r="S42" s="247"/>
      <c r="T42" s="247"/>
      <c r="U42" s="247"/>
      <c r="V42" s="247"/>
      <c r="W42" s="247"/>
      <c r="X42" s="247"/>
    </row>
    <row r="43" spans="1:24" ht="13.8" x14ac:dyDescent="0.25">
      <c r="A43" s="148" t="s">
        <v>114</v>
      </c>
      <c r="B43" s="149"/>
      <c r="C43" s="150"/>
      <c r="D43" s="151">
        <f>AVERAGE(D12:D42)</f>
        <v>45.533333333333331</v>
      </c>
      <c r="E43" s="152"/>
      <c r="F43" s="153"/>
      <c r="G43" s="153"/>
      <c r="H43" s="153"/>
      <c r="I43" s="153"/>
      <c r="J43" s="154"/>
      <c r="K43" s="254">
        <f>AVERAGE(K12:K42)</f>
        <v>5.1866666666666658E-2</v>
      </c>
      <c r="L43" s="254">
        <f t="shared" ref="L43:P43" si="22">AVERAGE(L12:L42)</f>
        <v>12.744866666666665</v>
      </c>
      <c r="M43" s="254">
        <f t="shared" si="22"/>
        <v>4.5533333333333346E-3</v>
      </c>
      <c r="N43" s="254">
        <f t="shared" si="22"/>
        <v>3.9607333333333333E-3</v>
      </c>
      <c r="O43" s="254">
        <f t="shared" si="22"/>
        <v>1.3310666666666664</v>
      </c>
      <c r="P43" s="254">
        <f t="shared" si="22"/>
        <v>1.4070666666666665</v>
      </c>
      <c r="Q43" s="254"/>
      <c r="R43" s="254"/>
      <c r="S43" s="254">
        <f t="shared" ref="S43" si="23">AVERAGE(S12:S42)</f>
        <v>2.75886524822695E-2</v>
      </c>
      <c r="T43" s="254">
        <f t="shared" ref="T43" si="24">AVERAGE(T12:T42)</f>
        <v>6.7791843971631192</v>
      </c>
      <c r="U43" s="254">
        <f t="shared" ref="U43" si="25">AVERAGE(U12:U42)</f>
        <v>2.4219858156028368E-3</v>
      </c>
      <c r="V43" s="254">
        <f t="shared" ref="V43" si="26">AVERAGE(V12:V42)</f>
        <v>2.1067730496453899E-3</v>
      </c>
      <c r="W43" s="254">
        <f t="shared" ref="W43" si="27">AVERAGE(W12:W42)</f>
        <v>0.70801418439716313</v>
      </c>
      <c r="X43" s="254">
        <f t="shared" ref="X43" si="28">AVERAGE(X12:X42)</f>
        <v>0.74843971631205664</v>
      </c>
    </row>
  </sheetData>
  <mergeCells count="20">
    <mergeCell ref="A8:X8"/>
    <mergeCell ref="A9:A11"/>
    <mergeCell ref="E9:J9"/>
    <mergeCell ref="K9:P9"/>
    <mergeCell ref="S9:X9"/>
    <mergeCell ref="A43:C43"/>
    <mergeCell ref="E43:J43"/>
    <mergeCell ref="A6:D7"/>
    <mergeCell ref="K6:K7"/>
    <mergeCell ref="N6:O6"/>
    <mergeCell ref="P6:Q7"/>
    <mergeCell ref="R6:R7"/>
    <mergeCell ref="N7:O7"/>
    <mergeCell ref="A1:X1"/>
    <mergeCell ref="A2:X2"/>
    <mergeCell ref="B3:X3"/>
    <mergeCell ref="A4:X4"/>
    <mergeCell ref="A5:D5"/>
    <mergeCell ref="N5:O5"/>
    <mergeCell ref="P5:R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10BB07-26F2-4F1B-BF1B-FF44E46EB808}">
  <dimension ref="A1:X43"/>
  <sheetViews>
    <sheetView topLeftCell="A16" zoomScale="70" zoomScaleNormal="70" workbookViewId="0">
      <selection activeCell="O46" sqref="O46"/>
    </sheetView>
  </sheetViews>
  <sheetFormatPr baseColWidth="10" defaultRowHeight="13.2" x14ac:dyDescent="0.25"/>
  <sheetData>
    <row r="1" spans="1:24" x14ac:dyDescent="0.25">
      <c r="A1" s="86" t="s">
        <v>70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8"/>
    </row>
    <row r="2" spans="1:24" x14ac:dyDescent="0.25">
      <c r="A2" s="90" t="s">
        <v>71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2"/>
    </row>
    <row r="3" spans="1:24" x14ac:dyDescent="0.25">
      <c r="A3" s="93" t="s">
        <v>72</v>
      </c>
      <c r="B3" s="86" t="s">
        <v>124</v>
      </c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8"/>
    </row>
    <row r="4" spans="1:24" x14ac:dyDescent="0.25">
      <c r="A4" s="94"/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  <c r="X4" s="96"/>
    </row>
    <row r="5" spans="1:24" ht="27.6" x14ac:dyDescent="0.25">
      <c r="A5" s="97"/>
      <c r="B5" s="98"/>
      <c r="C5" s="98"/>
      <c r="D5" s="99"/>
      <c r="E5" s="100" t="s">
        <v>74</v>
      </c>
      <c r="F5" s="101" t="s">
        <v>75</v>
      </c>
      <c r="G5" s="100" t="s">
        <v>76</v>
      </c>
      <c r="H5" s="100" t="s">
        <v>77</v>
      </c>
      <c r="I5" s="102" t="s">
        <v>78</v>
      </c>
      <c r="J5" s="102" t="s">
        <v>79</v>
      </c>
      <c r="K5" s="103"/>
      <c r="L5" s="100" t="s">
        <v>80</v>
      </c>
      <c r="M5" s="100" t="s">
        <v>81</v>
      </c>
      <c r="N5" s="104" t="s">
        <v>82</v>
      </c>
      <c r="O5" s="105"/>
      <c r="P5" s="97"/>
      <c r="Q5" s="98"/>
      <c r="R5" s="99"/>
      <c r="S5" s="100" t="s">
        <v>74</v>
      </c>
      <c r="T5" s="100" t="s">
        <v>75</v>
      </c>
      <c r="U5" s="100" t="s">
        <v>76</v>
      </c>
      <c r="V5" s="101" t="s">
        <v>77</v>
      </c>
      <c r="W5" s="102" t="s">
        <v>78</v>
      </c>
      <c r="X5" s="102" t="s">
        <v>79</v>
      </c>
    </row>
    <row r="6" spans="1:24" ht="13.8" x14ac:dyDescent="0.25">
      <c r="A6" s="106" t="s">
        <v>83</v>
      </c>
      <c r="B6" s="107"/>
      <c r="C6" s="107"/>
      <c r="D6" s="108"/>
      <c r="E6" s="109">
        <v>60</v>
      </c>
      <c r="F6" s="110">
        <v>3500</v>
      </c>
      <c r="G6" s="111">
        <v>0.5</v>
      </c>
      <c r="H6" s="109">
        <v>41</v>
      </c>
      <c r="I6" s="112">
        <v>80</v>
      </c>
      <c r="J6" s="112">
        <v>200</v>
      </c>
      <c r="K6" s="113"/>
      <c r="L6" s="114" t="s">
        <v>84</v>
      </c>
      <c r="M6" s="109">
        <v>110</v>
      </c>
      <c r="N6" s="115" t="s">
        <v>85</v>
      </c>
      <c r="O6" s="116"/>
      <c r="P6" s="117"/>
      <c r="Q6" s="118"/>
      <c r="R6" s="119" t="s">
        <v>86</v>
      </c>
      <c r="S6" s="120">
        <v>1.89</v>
      </c>
      <c r="T6" s="109">
        <v>112</v>
      </c>
      <c r="U6" s="120">
        <v>0.02</v>
      </c>
      <c r="V6" s="121">
        <v>1.29</v>
      </c>
      <c r="W6" s="122">
        <v>2.5099999999999998</v>
      </c>
      <c r="X6" s="122">
        <v>6.29</v>
      </c>
    </row>
    <row r="7" spans="1:24" ht="13.8" x14ac:dyDescent="0.25">
      <c r="A7" s="106"/>
      <c r="B7" s="107"/>
      <c r="C7" s="107"/>
      <c r="D7" s="108"/>
      <c r="E7" s="123" t="s">
        <v>87</v>
      </c>
      <c r="F7" s="124" t="s">
        <v>87</v>
      </c>
      <c r="G7" s="123" t="s">
        <v>87</v>
      </c>
      <c r="H7" s="123" t="s">
        <v>87</v>
      </c>
      <c r="I7" s="125" t="s">
        <v>87</v>
      </c>
      <c r="J7" s="125" t="s">
        <v>87</v>
      </c>
      <c r="K7" s="113"/>
      <c r="L7" s="114" t="s">
        <v>88</v>
      </c>
      <c r="M7" s="126">
        <v>45</v>
      </c>
      <c r="N7" s="127" t="s">
        <v>89</v>
      </c>
      <c r="O7" s="128"/>
      <c r="P7" s="117"/>
      <c r="Q7" s="118"/>
      <c r="R7" s="129"/>
      <c r="S7" s="120">
        <v>0.77</v>
      </c>
      <c r="T7" s="109">
        <v>112</v>
      </c>
      <c r="U7" s="120">
        <v>0.01</v>
      </c>
      <c r="V7" s="121">
        <v>0.53</v>
      </c>
      <c r="W7" s="122">
        <v>1.03</v>
      </c>
      <c r="X7" s="122">
        <v>2.57</v>
      </c>
    </row>
    <row r="8" spans="1:24" x14ac:dyDescent="0.25">
      <c r="A8" s="130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  <c r="V8" s="131"/>
      <c r="W8" s="131"/>
      <c r="X8" s="131"/>
    </row>
    <row r="9" spans="1:24" ht="13.8" x14ac:dyDescent="0.25">
      <c r="A9" s="132" t="s">
        <v>90</v>
      </c>
      <c r="B9" s="100" t="s">
        <v>91</v>
      </c>
      <c r="C9" s="100" t="s">
        <v>92</v>
      </c>
      <c r="D9" s="100" t="s">
        <v>93</v>
      </c>
      <c r="E9" s="104" t="s">
        <v>94</v>
      </c>
      <c r="F9" s="133"/>
      <c r="G9" s="133"/>
      <c r="H9" s="133"/>
      <c r="I9" s="133"/>
      <c r="J9" s="105"/>
      <c r="K9" s="104" t="s">
        <v>95</v>
      </c>
      <c r="L9" s="133"/>
      <c r="M9" s="133"/>
      <c r="N9" s="133"/>
      <c r="O9" s="133"/>
      <c r="P9" s="105"/>
      <c r="Q9" s="100" t="s">
        <v>96</v>
      </c>
      <c r="R9" s="100" t="s">
        <v>97</v>
      </c>
      <c r="S9" s="134" t="s">
        <v>98</v>
      </c>
      <c r="T9" s="135"/>
      <c r="U9" s="135"/>
      <c r="V9" s="135"/>
      <c r="W9" s="135"/>
      <c r="X9" s="136"/>
    </row>
    <row r="10" spans="1:24" ht="27.6" x14ac:dyDescent="0.25">
      <c r="A10" s="137"/>
      <c r="B10" s="100" t="s">
        <v>99</v>
      </c>
      <c r="C10" s="100" t="s">
        <v>100</v>
      </c>
      <c r="D10" s="100" t="s">
        <v>101</v>
      </c>
      <c r="E10" s="138" t="s">
        <v>102</v>
      </c>
      <c r="F10" s="101" t="s">
        <v>75</v>
      </c>
      <c r="G10" s="139" t="s">
        <v>103</v>
      </c>
      <c r="H10" s="100" t="s">
        <v>77</v>
      </c>
      <c r="I10" s="102" t="s">
        <v>78</v>
      </c>
      <c r="J10" s="102" t="s">
        <v>79</v>
      </c>
      <c r="K10" s="138" t="s">
        <v>102</v>
      </c>
      <c r="L10" s="100" t="s">
        <v>75</v>
      </c>
      <c r="M10" s="139" t="s">
        <v>103</v>
      </c>
      <c r="N10" s="100" t="s">
        <v>77</v>
      </c>
      <c r="O10" s="100" t="s">
        <v>78</v>
      </c>
      <c r="P10" s="100" t="s">
        <v>79</v>
      </c>
      <c r="Q10" s="100" t="s">
        <v>104</v>
      </c>
      <c r="R10" s="100" t="s">
        <v>104</v>
      </c>
      <c r="S10" s="138" t="s">
        <v>102</v>
      </c>
      <c r="T10" s="100" t="s">
        <v>75</v>
      </c>
      <c r="U10" s="139" t="s">
        <v>103</v>
      </c>
      <c r="V10" s="101" t="s">
        <v>77</v>
      </c>
      <c r="W10" s="102" t="s">
        <v>78</v>
      </c>
      <c r="X10" s="102" t="s">
        <v>79</v>
      </c>
    </row>
    <row r="11" spans="1:24" ht="27.6" x14ac:dyDescent="0.25">
      <c r="A11" s="140"/>
      <c r="B11" s="100" t="s">
        <v>105</v>
      </c>
      <c r="C11" s="100" t="s">
        <v>106</v>
      </c>
      <c r="D11" s="100" t="s">
        <v>107</v>
      </c>
      <c r="E11" s="141" t="s">
        <v>87</v>
      </c>
      <c r="F11" s="142" t="s">
        <v>87</v>
      </c>
      <c r="G11" s="141" t="s">
        <v>87</v>
      </c>
      <c r="H11" s="141" t="s">
        <v>87</v>
      </c>
      <c r="I11" s="143" t="s">
        <v>87</v>
      </c>
      <c r="J11" s="143" t="s">
        <v>87</v>
      </c>
      <c r="K11" s="142" t="s">
        <v>108</v>
      </c>
      <c r="L11" s="141" t="s">
        <v>108</v>
      </c>
      <c r="M11" s="141" t="s">
        <v>108</v>
      </c>
      <c r="N11" s="141" t="s">
        <v>108</v>
      </c>
      <c r="O11" s="141" t="s">
        <v>108</v>
      </c>
      <c r="P11" s="141" t="s">
        <v>108</v>
      </c>
      <c r="Q11" s="141" t="s">
        <v>69</v>
      </c>
      <c r="R11" s="141" t="s">
        <v>109</v>
      </c>
      <c r="S11" s="100" t="s">
        <v>110</v>
      </c>
      <c r="T11" s="100" t="s">
        <v>111</v>
      </c>
      <c r="U11" s="100" t="s">
        <v>110</v>
      </c>
      <c r="V11" s="101" t="s">
        <v>110</v>
      </c>
      <c r="W11" s="102" t="s">
        <v>110</v>
      </c>
      <c r="X11" s="102" t="s">
        <v>110</v>
      </c>
    </row>
    <row r="12" spans="1:24" ht="27.6" x14ac:dyDescent="0.25">
      <c r="A12" s="109">
        <v>1</v>
      </c>
      <c r="B12" s="156">
        <v>6.7</v>
      </c>
      <c r="C12" s="155">
        <v>53783</v>
      </c>
      <c r="D12" s="155">
        <v>36</v>
      </c>
      <c r="E12" s="155">
        <v>2</v>
      </c>
      <c r="F12" s="155">
        <v>335</v>
      </c>
      <c r="G12" s="157">
        <v>0.1</v>
      </c>
      <c r="H12" s="158">
        <v>2.5000000000000001E-2</v>
      </c>
      <c r="I12" s="155">
        <v>74</v>
      </c>
      <c r="J12" s="155">
        <v>86</v>
      </c>
      <c r="K12" s="157">
        <f>$D$12*E12/1000</f>
        <v>7.1999999999999995E-2</v>
      </c>
      <c r="L12" s="157">
        <f t="shared" ref="L12:P12" si="0">$D$12*F12/1000</f>
        <v>12.06</v>
      </c>
      <c r="M12" s="157">
        <f t="shared" si="0"/>
        <v>3.5999999999999999E-3</v>
      </c>
      <c r="N12" s="157">
        <f t="shared" si="0"/>
        <v>8.9999999999999998E-4</v>
      </c>
      <c r="O12" s="157">
        <f t="shared" si="0"/>
        <v>2.6640000000000001</v>
      </c>
      <c r="P12" s="157">
        <f t="shared" si="0"/>
        <v>3.0960000000000001</v>
      </c>
      <c r="Q12" s="155">
        <f>'enero 2020'!$G$53</f>
        <v>1.8800000000000003</v>
      </c>
      <c r="R12" s="160" t="s">
        <v>113</v>
      </c>
      <c r="S12" s="158">
        <f>K12/$Q$12</f>
        <v>3.8297872340425525E-2</v>
      </c>
      <c r="T12" s="158">
        <f t="shared" ref="T12:X12" si="1">L12/$Q$12</f>
        <v>6.414893617021276</v>
      </c>
      <c r="U12" s="158">
        <f t="shared" si="1"/>
        <v>1.9148936170212763E-3</v>
      </c>
      <c r="V12" s="158">
        <f t="shared" si="1"/>
        <v>4.7872340425531907E-4</v>
      </c>
      <c r="W12" s="158">
        <f t="shared" si="1"/>
        <v>1.4170212765957444</v>
      </c>
      <c r="X12" s="158">
        <f t="shared" si="1"/>
        <v>1.6468085106382977</v>
      </c>
    </row>
    <row r="13" spans="1:24" ht="27.6" x14ac:dyDescent="0.25">
      <c r="A13" s="109">
        <v>2</v>
      </c>
      <c r="B13" s="156">
        <v>6.8</v>
      </c>
      <c r="C13" s="155">
        <v>53814</v>
      </c>
      <c r="D13" s="155">
        <v>31</v>
      </c>
      <c r="E13" s="155">
        <v>2</v>
      </c>
      <c r="F13" s="155">
        <v>335</v>
      </c>
      <c r="G13" s="157">
        <v>0.1</v>
      </c>
      <c r="H13" s="158">
        <v>2.5000000000000001E-2</v>
      </c>
      <c r="I13" s="155">
        <v>74</v>
      </c>
      <c r="J13" s="155">
        <v>86</v>
      </c>
      <c r="K13" s="157">
        <f>$D$13*E13/1000</f>
        <v>6.2E-2</v>
      </c>
      <c r="L13" s="157">
        <f t="shared" ref="L13:P13" si="2">$D$13*F13/1000</f>
        <v>10.385</v>
      </c>
      <c r="M13" s="157">
        <f t="shared" si="2"/>
        <v>3.0999999999999999E-3</v>
      </c>
      <c r="N13" s="157">
        <f t="shared" si="2"/>
        <v>7.7499999999999997E-4</v>
      </c>
      <c r="O13" s="157">
        <f t="shared" si="2"/>
        <v>2.294</v>
      </c>
      <c r="P13" s="157">
        <f t="shared" si="2"/>
        <v>2.6659999999999999</v>
      </c>
      <c r="Q13" s="155">
        <f>'enero 2020'!$G$53</f>
        <v>1.8800000000000003</v>
      </c>
      <c r="R13" s="160" t="s">
        <v>113</v>
      </c>
      <c r="S13" s="158">
        <f t="shared" ref="S13:S42" si="3">K13/$Q$12</f>
        <v>3.2978723404255311E-2</v>
      </c>
      <c r="T13" s="158">
        <f t="shared" ref="T13:T42" si="4">L13/$Q$12</f>
        <v>5.5239361702127647</v>
      </c>
      <c r="U13" s="158">
        <f t="shared" ref="U13:U42" si="5">M13/$Q$12</f>
        <v>1.6489361702127657E-3</v>
      </c>
      <c r="V13" s="158">
        <f t="shared" ref="V13:V42" si="6">N13/$Q$12</f>
        <v>4.1223404255319142E-4</v>
      </c>
      <c r="W13" s="158">
        <f t="shared" ref="W13:W42" si="7">O13/$Q$12</f>
        <v>1.2202127659574467</v>
      </c>
      <c r="X13" s="158">
        <f t="shared" ref="X13:X42" si="8">P13/$Q$12</f>
        <v>1.4180851063829785</v>
      </c>
    </row>
    <row r="14" spans="1:24" ht="27.6" x14ac:dyDescent="0.25">
      <c r="A14" s="109">
        <v>3</v>
      </c>
      <c r="B14" s="156">
        <v>6.5</v>
      </c>
      <c r="C14" s="155">
        <v>53850</v>
      </c>
      <c r="D14" s="155">
        <v>36</v>
      </c>
      <c r="E14" s="155">
        <v>2</v>
      </c>
      <c r="F14" s="155">
        <v>335</v>
      </c>
      <c r="G14" s="157">
        <v>0.1</v>
      </c>
      <c r="H14" s="158">
        <v>2.5000000000000001E-2</v>
      </c>
      <c r="I14" s="155">
        <v>74</v>
      </c>
      <c r="J14" s="155">
        <v>86</v>
      </c>
      <c r="K14" s="157">
        <f>$D$14*E14/1000</f>
        <v>7.1999999999999995E-2</v>
      </c>
      <c r="L14" s="157">
        <f t="shared" ref="L14:P14" si="9">$D$14*F14/1000</f>
        <v>12.06</v>
      </c>
      <c r="M14" s="157">
        <f t="shared" si="9"/>
        <v>3.5999999999999999E-3</v>
      </c>
      <c r="N14" s="157">
        <f t="shared" si="9"/>
        <v>8.9999999999999998E-4</v>
      </c>
      <c r="O14" s="157">
        <f t="shared" si="9"/>
        <v>2.6640000000000001</v>
      </c>
      <c r="P14" s="157">
        <f t="shared" si="9"/>
        <v>3.0960000000000001</v>
      </c>
      <c r="Q14" s="155">
        <f>'enero 2020'!$G$53</f>
        <v>1.8800000000000003</v>
      </c>
      <c r="R14" s="160" t="s">
        <v>113</v>
      </c>
      <c r="S14" s="158">
        <f t="shared" si="3"/>
        <v>3.8297872340425525E-2</v>
      </c>
      <c r="T14" s="158">
        <f t="shared" si="4"/>
        <v>6.414893617021276</v>
      </c>
      <c r="U14" s="158">
        <f t="shared" si="5"/>
        <v>1.9148936170212763E-3</v>
      </c>
      <c r="V14" s="158">
        <f t="shared" si="6"/>
        <v>4.7872340425531907E-4</v>
      </c>
      <c r="W14" s="158">
        <f t="shared" si="7"/>
        <v>1.4170212765957444</v>
      </c>
      <c r="X14" s="158">
        <f t="shared" si="8"/>
        <v>1.6468085106382977</v>
      </c>
    </row>
    <row r="15" spans="1:24" ht="13.8" x14ac:dyDescent="0.25">
      <c r="A15" s="109">
        <v>4</v>
      </c>
      <c r="B15" s="156">
        <v>7.1</v>
      </c>
      <c r="C15" s="155">
        <v>53850</v>
      </c>
      <c r="D15" s="155"/>
      <c r="E15" s="155">
        <v>2</v>
      </c>
      <c r="F15" s="155">
        <v>335</v>
      </c>
      <c r="G15" s="157">
        <v>0.1</v>
      </c>
      <c r="H15" s="158">
        <v>2.5000000000000001E-2</v>
      </c>
      <c r="I15" s="155">
        <v>74</v>
      </c>
      <c r="J15" s="155">
        <v>86</v>
      </c>
      <c r="K15" s="160" t="s">
        <v>112</v>
      </c>
      <c r="L15" s="160" t="s">
        <v>112</v>
      </c>
      <c r="M15" s="160" t="s">
        <v>112</v>
      </c>
      <c r="N15" s="160" t="s">
        <v>112</v>
      </c>
      <c r="O15" s="160" t="s">
        <v>112</v>
      </c>
      <c r="P15" s="160" t="s">
        <v>112</v>
      </c>
      <c r="Q15" s="155">
        <f>'enero 2020'!$G$53</f>
        <v>1.8800000000000003</v>
      </c>
      <c r="R15" s="160" t="s">
        <v>112</v>
      </c>
      <c r="S15" s="158"/>
      <c r="T15" s="158"/>
      <c r="U15" s="158"/>
      <c r="V15" s="158"/>
      <c r="W15" s="158"/>
      <c r="X15" s="158"/>
    </row>
    <row r="16" spans="1:24" ht="13.8" x14ac:dyDescent="0.25">
      <c r="A16" s="109">
        <v>5</v>
      </c>
      <c r="B16" s="156">
        <v>6.7</v>
      </c>
      <c r="C16" s="155">
        <v>53850</v>
      </c>
      <c r="D16" s="155"/>
      <c r="E16" s="155">
        <v>2</v>
      </c>
      <c r="F16" s="155">
        <v>335</v>
      </c>
      <c r="G16" s="157">
        <v>0.1</v>
      </c>
      <c r="H16" s="158">
        <v>2.5000000000000001E-2</v>
      </c>
      <c r="I16" s="155">
        <v>74</v>
      </c>
      <c r="J16" s="155">
        <v>86</v>
      </c>
      <c r="K16" s="160" t="s">
        <v>112</v>
      </c>
      <c r="L16" s="160" t="s">
        <v>112</v>
      </c>
      <c r="M16" s="160" t="s">
        <v>112</v>
      </c>
      <c r="N16" s="160" t="s">
        <v>112</v>
      </c>
      <c r="O16" s="160" t="s">
        <v>112</v>
      </c>
      <c r="P16" s="160" t="s">
        <v>112</v>
      </c>
      <c r="Q16" s="155">
        <f>'enero 2020'!$G$53</f>
        <v>1.8800000000000003</v>
      </c>
      <c r="R16" s="160" t="s">
        <v>112</v>
      </c>
      <c r="S16" s="158"/>
      <c r="T16" s="158"/>
      <c r="U16" s="158"/>
      <c r="V16" s="158"/>
      <c r="W16" s="158"/>
      <c r="X16" s="158"/>
    </row>
    <row r="17" spans="1:24" ht="27.6" x14ac:dyDescent="0.25">
      <c r="A17" s="109">
        <v>6</v>
      </c>
      <c r="B17" s="156">
        <v>6.4</v>
      </c>
      <c r="C17" s="155">
        <v>53885</v>
      </c>
      <c r="D17" s="155">
        <v>35</v>
      </c>
      <c r="E17" s="155">
        <v>2</v>
      </c>
      <c r="F17" s="155">
        <v>335</v>
      </c>
      <c r="G17" s="157">
        <v>0.1</v>
      </c>
      <c r="H17" s="158">
        <v>2.5000000000000001E-2</v>
      </c>
      <c r="I17" s="155">
        <v>74</v>
      </c>
      <c r="J17" s="155">
        <v>86</v>
      </c>
      <c r="K17" s="157">
        <f>$D$17*E17/1000</f>
        <v>7.0000000000000007E-2</v>
      </c>
      <c r="L17" s="157">
        <f t="shared" ref="L17:P17" si="10">$D$17*F17/1000</f>
        <v>11.725</v>
      </c>
      <c r="M17" s="157">
        <f t="shared" si="10"/>
        <v>3.5000000000000001E-3</v>
      </c>
      <c r="N17" s="157">
        <f t="shared" si="10"/>
        <v>8.7500000000000002E-4</v>
      </c>
      <c r="O17" s="157">
        <f t="shared" si="10"/>
        <v>2.59</v>
      </c>
      <c r="P17" s="157">
        <f t="shared" si="10"/>
        <v>3.01</v>
      </c>
      <c r="Q17" s="155">
        <f>'enero 2020'!$G$53</f>
        <v>1.8800000000000003</v>
      </c>
      <c r="R17" s="160" t="s">
        <v>113</v>
      </c>
      <c r="S17" s="158">
        <f t="shared" si="3"/>
        <v>3.7234042553191488E-2</v>
      </c>
      <c r="T17" s="158">
        <f t="shared" si="4"/>
        <v>6.2367021276595729</v>
      </c>
      <c r="U17" s="158">
        <f t="shared" si="5"/>
        <v>1.8617021276595741E-3</v>
      </c>
      <c r="V17" s="158">
        <f t="shared" si="6"/>
        <v>4.6542553191489353E-4</v>
      </c>
      <c r="W17" s="158">
        <f t="shared" si="7"/>
        <v>1.3776595744680848</v>
      </c>
      <c r="X17" s="158">
        <f t="shared" si="8"/>
        <v>1.6010638297872337</v>
      </c>
    </row>
    <row r="18" spans="1:24" ht="13.8" x14ac:dyDescent="0.25">
      <c r="A18" s="109">
        <v>7</v>
      </c>
      <c r="B18" s="156">
        <v>7.1</v>
      </c>
      <c r="C18" s="155">
        <v>53885</v>
      </c>
      <c r="D18" s="155"/>
      <c r="E18" s="155">
        <v>2</v>
      </c>
      <c r="F18" s="155">
        <v>335</v>
      </c>
      <c r="G18" s="157">
        <v>0.1</v>
      </c>
      <c r="H18" s="158">
        <v>2.5000000000000001E-2</v>
      </c>
      <c r="I18" s="155">
        <v>74</v>
      </c>
      <c r="J18" s="155">
        <v>86</v>
      </c>
      <c r="K18" s="160" t="s">
        <v>112</v>
      </c>
      <c r="L18" s="160" t="s">
        <v>112</v>
      </c>
      <c r="M18" s="160" t="s">
        <v>112</v>
      </c>
      <c r="N18" s="160" t="s">
        <v>112</v>
      </c>
      <c r="O18" s="160" t="s">
        <v>112</v>
      </c>
      <c r="P18" s="160" t="s">
        <v>112</v>
      </c>
      <c r="Q18" s="155">
        <f>'enero 2020'!$G$53</f>
        <v>1.8800000000000003</v>
      </c>
      <c r="R18" s="160" t="s">
        <v>112</v>
      </c>
      <c r="S18" s="158"/>
      <c r="T18" s="158"/>
      <c r="U18" s="158"/>
      <c r="V18" s="158"/>
      <c r="W18" s="158"/>
      <c r="X18" s="158"/>
    </row>
    <row r="19" spans="1:24" ht="13.8" x14ac:dyDescent="0.25">
      <c r="A19" s="109">
        <v>8</v>
      </c>
      <c r="B19" s="156">
        <v>6.5</v>
      </c>
      <c r="C19" s="155">
        <v>53885</v>
      </c>
      <c r="D19" s="155"/>
      <c r="E19" s="155">
        <v>2</v>
      </c>
      <c r="F19" s="155">
        <v>335</v>
      </c>
      <c r="G19" s="157">
        <v>0.1</v>
      </c>
      <c r="H19" s="158">
        <v>2.5000000000000001E-2</v>
      </c>
      <c r="I19" s="155">
        <v>74</v>
      </c>
      <c r="J19" s="155">
        <v>86</v>
      </c>
      <c r="K19" s="160" t="s">
        <v>112</v>
      </c>
      <c r="L19" s="160" t="s">
        <v>112</v>
      </c>
      <c r="M19" s="160" t="s">
        <v>112</v>
      </c>
      <c r="N19" s="160" t="s">
        <v>112</v>
      </c>
      <c r="O19" s="160" t="s">
        <v>112</v>
      </c>
      <c r="P19" s="160" t="s">
        <v>112</v>
      </c>
      <c r="Q19" s="155">
        <f>'enero 2020'!$G$53</f>
        <v>1.8800000000000003</v>
      </c>
      <c r="R19" s="160" t="s">
        <v>112</v>
      </c>
      <c r="S19" s="158"/>
      <c r="T19" s="158"/>
      <c r="U19" s="158"/>
      <c r="V19" s="158"/>
      <c r="W19" s="158"/>
      <c r="X19" s="158"/>
    </row>
    <row r="20" spans="1:24" ht="13.8" x14ac:dyDescent="0.25">
      <c r="A20" s="109">
        <v>9</v>
      </c>
      <c r="B20" s="156">
        <v>6.3</v>
      </c>
      <c r="C20" s="155">
        <v>53885</v>
      </c>
      <c r="D20" s="155"/>
      <c r="E20" s="155">
        <v>2</v>
      </c>
      <c r="F20" s="155">
        <v>335</v>
      </c>
      <c r="G20" s="157">
        <v>0.1</v>
      </c>
      <c r="H20" s="158">
        <v>2.5000000000000001E-2</v>
      </c>
      <c r="I20" s="155">
        <v>74</v>
      </c>
      <c r="J20" s="155">
        <v>86</v>
      </c>
      <c r="K20" s="160" t="s">
        <v>112</v>
      </c>
      <c r="L20" s="160" t="s">
        <v>112</v>
      </c>
      <c r="M20" s="160" t="s">
        <v>112</v>
      </c>
      <c r="N20" s="160" t="s">
        <v>112</v>
      </c>
      <c r="O20" s="160" t="s">
        <v>112</v>
      </c>
      <c r="P20" s="160" t="s">
        <v>112</v>
      </c>
      <c r="Q20" s="155">
        <f>'enero 2020'!$G$53</f>
        <v>1.8800000000000003</v>
      </c>
      <c r="R20" s="160" t="s">
        <v>112</v>
      </c>
      <c r="S20" s="158"/>
      <c r="T20" s="158"/>
      <c r="U20" s="158"/>
      <c r="V20" s="158"/>
      <c r="W20" s="158"/>
      <c r="X20" s="158"/>
    </row>
    <row r="21" spans="1:24" ht="13.8" x14ac:dyDescent="0.25">
      <c r="A21" s="109">
        <v>10</v>
      </c>
      <c r="B21" s="156">
        <v>6.5</v>
      </c>
      <c r="C21" s="155">
        <v>53885</v>
      </c>
      <c r="D21" s="155"/>
      <c r="E21" s="155">
        <v>2</v>
      </c>
      <c r="F21" s="155">
        <v>335</v>
      </c>
      <c r="G21" s="157">
        <v>0.1</v>
      </c>
      <c r="H21" s="158">
        <v>2.5000000000000001E-2</v>
      </c>
      <c r="I21" s="155">
        <v>74</v>
      </c>
      <c r="J21" s="155">
        <v>86</v>
      </c>
      <c r="K21" s="160" t="s">
        <v>112</v>
      </c>
      <c r="L21" s="160" t="s">
        <v>112</v>
      </c>
      <c r="M21" s="160" t="s">
        <v>112</v>
      </c>
      <c r="N21" s="160" t="s">
        <v>112</v>
      </c>
      <c r="O21" s="160" t="s">
        <v>112</v>
      </c>
      <c r="P21" s="160" t="s">
        <v>112</v>
      </c>
      <c r="Q21" s="155">
        <f>'enero 2020'!$G$53</f>
        <v>1.8800000000000003</v>
      </c>
      <c r="R21" s="160" t="s">
        <v>112</v>
      </c>
      <c r="S21" s="158"/>
      <c r="T21" s="158"/>
      <c r="U21" s="158"/>
      <c r="V21" s="158"/>
      <c r="W21" s="158"/>
      <c r="X21" s="158"/>
    </row>
    <row r="22" spans="1:24" ht="13.8" x14ac:dyDescent="0.25">
      <c r="A22" s="109">
        <v>11</v>
      </c>
      <c r="B22" s="156">
        <v>6.7</v>
      </c>
      <c r="C22" s="155">
        <v>53885</v>
      </c>
      <c r="D22" s="155"/>
      <c r="E22" s="155">
        <v>2</v>
      </c>
      <c r="F22" s="155">
        <v>335</v>
      </c>
      <c r="G22" s="157">
        <v>0.1</v>
      </c>
      <c r="H22" s="158">
        <v>2.5000000000000001E-2</v>
      </c>
      <c r="I22" s="155">
        <v>74</v>
      </c>
      <c r="J22" s="155">
        <v>86</v>
      </c>
      <c r="K22" s="160" t="s">
        <v>112</v>
      </c>
      <c r="L22" s="160" t="s">
        <v>112</v>
      </c>
      <c r="M22" s="160" t="s">
        <v>112</v>
      </c>
      <c r="N22" s="160" t="s">
        <v>112</v>
      </c>
      <c r="O22" s="160" t="s">
        <v>112</v>
      </c>
      <c r="P22" s="160" t="s">
        <v>112</v>
      </c>
      <c r="Q22" s="155">
        <f>'enero 2020'!$G$53</f>
        <v>1.8800000000000003</v>
      </c>
      <c r="R22" s="160" t="s">
        <v>112</v>
      </c>
      <c r="S22" s="158"/>
      <c r="T22" s="158"/>
      <c r="U22" s="158"/>
      <c r="V22" s="158"/>
      <c r="W22" s="158"/>
      <c r="X22" s="158"/>
    </row>
    <row r="23" spans="1:24" ht="13.8" x14ac:dyDescent="0.25">
      <c r="A23" s="109">
        <v>12</v>
      </c>
      <c r="B23" s="156">
        <v>7.1</v>
      </c>
      <c r="C23" s="155">
        <v>53885</v>
      </c>
      <c r="D23" s="155"/>
      <c r="E23" s="155">
        <v>2</v>
      </c>
      <c r="F23" s="155">
        <v>335</v>
      </c>
      <c r="G23" s="157">
        <v>0.1</v>
      </c>
      <c r="H23" s="158">
        <v>2.5000000000000001E-2</v>
      </c>
      <c r="I23" s="155">
        <v>74</v>
      </c>
      <c r="J23" s="155">
        <v>86</v>
      </c>
      <c r="K23" s="160" t="s">
        <v>112</v>
      </c>
      <c r="L23" s="160" t="s">
        <v>112</v>
      </c>
      <c r="M23" s="160" t="s">
        <v>112</v>
      </c>
      <c r="N23" s="160" t="s">
        <v>112</v>
      </c>
      <c r="O23" s="160" t="s">
        <v>112</v>
      </c>
      <c r="P23" s="160" t="s">
        <v>112</v>
      </c>
      <c r="Q23" s="155">
        <f>'enero 2020'!$G$53</f>
        <v>1.8800000000000003</v>
      </c>
      <c r="R23" s="160" t="s">
        <v>112</v>
      </c>
      <c r="S23" s="158"/>
      <c r="T23" s="158"/>
      <c r="U23" s="158"/>
      <c r="V23" s="158"/>
      <c r="W23" s="158"/>
      <c r="X23" s="158"/>
    </row>
    <row r="24" spans="1:24" ht="13.8" x14ac:dyDescent="0.25">
      <c r="A24" s="109">
        <v>13</v>
      </c>
      <c r="B24" s="156">
        <v>6.9</v>
      </c>
      <c r="C24" s="155">
        <v>53885</v>
      </c>
      <c r="D24" s="155"/>
      <c r="E24" s="155">
        <v>2</v>
      </c>
      <c r="F24" s="155">
        <v>335</v>
      </c>
      <c r="G24" s="157">
        <v>0.1</v>
      </c>
      <c r="H24" s="158">
        <v>2.5000000000000001E-2</v>
      </c>
      <c r="I24" s="155">
        <v>74</v>
      </c>
      <c r="J24" s="155">
        <v>86</v>
      </c>
      <c r="K24" s="160" t="s">
        <v>112</v>
      </c>
      <c r="L24" s="160" t="s">
        <v>112</v>
      </c>
      <c r="M24" s="160" t="s">
        <v>112</v>
      </c>
      <c r="N24" s="160" t="s">
        <v>112</v>
      </c>
      <c r="O24" s="160" t="s">
        <v>112</v>
      </c>
      <c r="P24" s="160" t="s">
        <v>112</v>
      </c>
      <c r="Q24" s="155">
        <f>'enero 2020'!$G$53</f>
        <v>1.8800000000000003</v>
      </c>
      <c r="R24" s="160" t="s">
        <v>112</v>
      </c>
      <c r="S24" s="158"/>
      <c r="T24" s="158"/>
      <c r="U24" s="158"/>
      <c r="V24" s="158"/>
      <c r="W24" s="158"/>
      <c r="X24" s="158"/>
    </row>
    <row r="25" spans="1:24" ht="13.8" x14ac:dyDescent="0.25">
      <c r="A25" s="109">
        <v>14</v>
      </c>
      <c r="B25" s="156">
        <v>7.1</v>
      </c>
      <c r="C25" s="155">
        <v>53885</v>
      </c>
      <c r="D25" s="155"/>
      <c r="E25" s="155">
        <v>2</v>
      </c>
      <c r="F25" s="155">
        <v>335</v>
      </c>
      <c r="G25" s="157">
        <v>0.1</v>
      </c>
      <c r="H25" s="158">
        <v>2.5000000000000001E-2</v>
      </c>
      <c r="I25" s="155">
        <v>74</v>
      </c>
      <c r="J25" s="155">
        <v>86</v>
      </c>
      <c r="K25" s="160" t="s">
        <v>112</v>
      </c>
      <c r="L25" s="160" t="s">
        <v>112</v>
      </c>
      <c r="M25" s="160" t="s">
        <v>112</v>
      </c>
      <c r="N25" s="160" t="s">
        <v>112</v>
      </c>
      <c r="O25" s="160" t="s">
        <v>112</v>
      </c>
      <c r="P25" s="160" t="s">
        <v>112</v>
      </c>
      <c r="Q25" s="155">
        <f>'enero 2020'!$G$53</f>
        <v>1.8800000000000003</v>
      </c>
      <c r="R25" s="160" t="s">
        <v>112</v>
      </c>
      <c r="S25" s="158"/>
      <c r="T25" s="158"/>
      <c r="U25" s="158"/>
      <c r="V25" s="158"/>
      <c r="W25" s="158"/>
      <c r="X25" s="158"/>
    </row>
    <row r="26" spans="1:24" ht="13.8" x14ac:dyDescent="0.25">
      <c r="A26" s="109">
        <v>15</v>
      </c>
      <c r="B26" s="156">
        <v>6.3</v>
      </c>
      <c r="C26" s="155">
        <v>53885</v>
      </c>
      <c r="D26" s="155"/>
      <c r="E26" s="155">
        <v>2</v>
      </c>
      <c r="F26" s="155">
        <v>335</v>
      </c>
      <c r="G26" s="157">
        <v>0.1</v>
      </c>
      <c r="H26" s="158">
        <v>2.5000000000000001E-2</v>
      </c>
      <c r="I26" s="155">
        <v>74</v>
      </c>
      <c r="J26" s="155">
        <v>86</v>
      </c>
      <c r="K26" s="160" t="s">
        <v>112</v>
      </c>
      <c r="L26" s="160" t="s">
        <v>112</v>
      </c>
      <c r="M26" s="160" t="s">
        <v>112</v>
      </c>
      <c r="N26" s="160" t="s">
        <v>112</v>
      </c>
      <c r="O26" s="160" t="s">
        <v>112</v>
      </c>
      <c r="P26" s="160" t="s">
        <v>112</v>
      </c>
      <c r="Q26" s="155">
        <f>'enero 2020'!$G$53</f>
        <v>1.8800000000000003</v>
      </c>
      <c r="R26" s="160" t="s">
        <v>112</v>
      </c>
      <c r="S26" s="158"/>
      <c r="T26" s="158"/>
      <c r="U26" s="158"/>
      <c r="V26" s="158"/>
      <c r="W26" s="158"/>
      <c r="X26" s="158"/>
    </row>
    <row r="27" spans="1:24" ht="13.8" x14ac:dyDescent="0.25">
      <c r="A27" s="109">
        <v>16</v>
      </c>
      <c r="B27" s="156">
        <v>6.9</v>
      </c>
      <c r="C27" s="155">
        <v>53885</v>
      </c>
      <c r="D27" s="155"/>
      <c r="E27" s="155">
        <v>2</v>
      </c>
      <c r="F27" s="155">
        <v>335</v>
      </c>
      <c r="G27" s="157">
        <v>0.1</v>
      </c>
      <c r="H27" s="158">
        <v>2.5000000000000001E-2</v>
      </c>
      <c r="I27" s="155">
        <v>74</v>
      </c>
      <c r="J27" s="155">
        <v>86</v>
      </c>
      <c r="K27" s="160" t="s">
        <v>112</v>
      </c>
      <c r="L27" s="160" t="s">
        <v>112</v>
      </c>
      <c r="M27" s="160" t="s">
        <v>112</v>
      </c>
      <c r="N27" s="160" t="s">
        <v>112</v>
      </c>
      <c r="O27" s="160" t="s">
        <v>112</v>
      </c>
      <c r="P27" s="160" t="s">
        <v>112</v>
      </c>
      <c r="Q27" s="155">
        <f>'enero 2020'!$G$53</f>
        <v>1.8800000000000003</v>
      </c>
      <c r="R27" s="160" t="s">
        <v>112</v>
      </c>
      <c r="S27" s="158"/>
      <c r="T27" s="158"/>
      <c r="U27" s="158"/>
      <c r="V27" s="158"/>
      <c r="W27" s="158"/>
      <c r="X27" s="158"/>
    </row>
    <row r="28" spans="1:24" ht="13.8" x14ac:dyDescent="0.25">
      <c r="A28" s="109">
        <v>17</v>
      </c>
      <c r="B28" s="156">
        <v>6.5</v>
      </c>
      <c r="C28" s="155">
        <v>53885</v>
      </c>
      <c r="D28" s="155"/>
      <c r="E28" s="155">
        <v>2</v>
      </c>
      <c r="F28" s="155">
        <v>335</v>
      </c>
      <c r="G28" s="157">
        <v>0.1</v>
      </c>
      <c r="H28" s="158">
        <v>2.5000000000000001E-2</v>
      </c>
      <c r="I28" s="155">
        <v>74</v>
      </c>
      <c r="J28" s="155">
        <v>86</v>
      </c>
      <c r="K28" s="160" t="s">
        <v>112</v>
      </c>
      <c r="L28" s="160" t="s">
        <v>112</v>
      </c>
      <c r="M28" s="160" t="s">
        <v>112</v>
      </c>
      <c r="N28" s="160" t="s">
        <v>112</v>
      </c>
      <c r="O28" s="160" t="s">
        <v>112</v>
      </c>
      <c r="P28" s="160" t="s">
        <v>112</v>
      </c>
      <c r="Q28" s="155">
        <f>'enero 2020'!$G$53</f>
        <v>1.8800000000000003</v>
      </c>
      <c r="R28" s="160" t="s">
        <v>112</v>
      </c>
      <c r="S28" s="158"/>
      <c r="T28" s="158"/>
      <c r="U28" s="158"/>
      <c r="V28" s="158"/>
      <c r="W28" s="158"/>
      <c r="X28" s="158"/>
    </row>
    <row r="29" spans="1:24" ht="13.8" x14ac:dyDescent="0.25">
      <c r="A29" s="109">
        <v>18</v>
      </c>
      <c r="B29" s="156">
        <v>7.2</v>
      </c>
      <c r="C29" s="155">
        <v>53885</v>
      </c>
      <c r="D29" s="155"/>
      <c r="E29" s="155">
        <v>2</v>
      </c>
      <c r="F29" s="155">
        <v>335</v>
      </c>
      <c r="G29" s="157">
        <v>0.1</v>
      </c>
      <c r="H29" s="158">
        <v>2.5000000000000001E-2</v>
      </c>
      <c r="I29" s="155">
        <v>74</v>
      </c>
      <c r="J29" s="155">
        <v>86</v>
      </c>
      <c r="K29" s="160" t="s">
        <v>112</v>
      </c>
      <c r="L29" s="160" t="s">
        <v>112</v>
      </c>
      <c r="M29" s="160" t="s">
        <v>112</v>
      </c>
      <c r="N29" s="160" t="s">
        <v>112</v>
      </c>
      <c r="O29" s="160" t="s">
        <v>112</v>
      </c>
      <c r="P29" s="160" t="s">
        <v>112</v>
      </c>
      <c r="Q29" s="155">
        <f>'enero 2020'!$G$53</f>
        <v>1.8800000000000003</v>
      </c>
      <c r="R29" s="160" t="s">
        <v>112</v>
      </c>
      <c r="S29" s="158"/>
      <c r="T29" s="158"/>
      <c r="U29" s="158"/>
      <c r="V29" s="158"/>
      <c r="W29" s="158"/>
      <c r="X29" s="158"/>
    </row>
    <row r="30" spans="1:24" ht="13.8" x14ac:dyDescent="0.25">
      <c r="A30" s="109">
        <v>19</v>
      </c>
      <c r="B30" s="156">
        <v>6.6</v>
      </c>
      <c r="C30" s="155">
        <v>53885</v>
      </c>
      <c r="D30" s="155"/>
      <c r="E30" s="155">
        <v>2</v>
      </c>
      <c r="F30" s="155">
        <v>335</v>
      </c>
      <c r="G30" s="157">
        <v>0.1</v>
      </c>
      <c r="H30" s="158">
        <v>2.5000000000000001E-2</v>
      </c>
      <c r="I30" s="155">
        <v>74</v>
      </c>
      <c r="J30" s="155">
        <v>86</v>
      </c>
      <c r="K30" s="160" t="s">
        <v>112</v>
      </c>
      <c r="L30" s="160" t="s">
        <v>112</v>
      </c>
      <c r="M30" s="160" t="s">
        <v>112</v>
      </c>
      <c r="N30" s="160" t="s">
        <v>112</v>
      </c>
      <c r="O30" s="160" t="s">
        <v>112</v>
      </c>
      <c r="P30" s="160" t="s">
        <v>112</v>
      </c>
      <c r="Q30" s="155">
        <f>'enero 2020'!$G$53</f>
        <v>1.8800000000000003</v>
      </c>
      <c r="R30" s="160" t="s">
        <v>112</v>
      </c>
      <c r="S30" s="158"/>
      <c r="T30" s="158"/>
      <c r="U30" s="158"/>
      <c r="V30" s="158"/>
      <c r="W30" s="158"/>
      <c r="X30" s="158"/>
    </row>
    <row r="31" spans="1:24" ht="27.6" x14ac:dyDescent="0.25">
      <c r="A31" s="109">
        <v>20</v>
      </c>
      <c r="B31" s="156">
        <v>7.1</v>
      </c>
      <c r="C31" s="155">
        <v>53920</v>
      </c>
      <c r="D31" s="155">
        <v>35</v>
      </c>
      <c r="E31" s="155">
        <v>2</v>
      </c>
      <c r="F31" s="155">
        <v>335</v>
      </c>
      <c r="G31" s="157">
        <v>0.1</v>
      </c>
      <c r="H31" s="158">
        <v>2.5000000000000001E-2</v>
      </c>
      <c r="I31" s="155">
        <v>74</v>
      </c>
      <c r="J31" s="155">
        <v>86</v>
      </c>
      <c r="K31" s="157">
        <f>$D$31*E31/1000</f>
        <v>7.0000000000000007E-2</v>
      </c>
      <c r="L31" s="157">
        <f t="shared" ref="L31:P31" si="11">$D$31*F31/1000</f>
        <v>11.725</v>
      </c>
      <c r="M31" s="157">
        <f t="shared" si="11"/>
        <v>3.5000000000000001E-3</v>
      </c>
      <c r="N31" s="157">
        <f t="shared" si="11"/>
        <v>8.7500000000000002E-4</v>
      </c>
      <c r="O31" s="157">
        <f t="shared" si="11"/>
        <v>2.59</v>
      </c>
      <c r="P31" s="157">
        <f t="shared" si="11"/>
        <v>3.01</v>
      </c>
      <c r="Q31" s="155">
        <f>'enero 2020'!$G$53</f>
        <v>1.8800000000000003</v>
      </c>
      <c r="R31" s="160" t="s">
        <v>113</v>
      </c>
      <c r="S31" s="158">
        <f t="shared" si="3"/>
        <v>3.7234042553191488E-2</v>
      </c>
      <c r="T31" s="158">
        <f t="shared" si="4"/>
        <v>6.2367021276595729</v>
      </c>
      <c r="U31" s="158">
        <f t="shared" si="5"/>
        <v>1.8617021276595741E-3</v>
      </c>
      <c r="V31" s="158">
        <f t="shared" si="6"/>
        <v>4.6542553191489353E-4</v>
      </c>
      <c r="W31" s="158">
        <f t="shared" si="7"/>
        <v>1.3776595744680848</v>
      </c>
      <c r="X31" s="158">
        <f t="shared" si="8"/>
        <v>1.6010638297872337</v>
      </c>
    </row>
    <row r="32" spans="1:24" ht="27.6" x14ac:dyDescent="0.25">
      <c r="A32" s="109">
        <v>21</v>
      </c>
      <c r="B32" s="156">
        <v>6.3</v>
      </c>
      <c r="C32" s="155">
        <v>53945</v>
      </c>
      <c r="D32" s="155">
        <v>25</v>
      </c>
      <c r="E32" s="155">
        <v>2</v>
      </c>
      <c r="F32" s="155">
        <v>335</v>
      </c>
      <c r="G32" s="157">
        <v>0.1</v>
      </c>
      <c r="H32" s="158">
        <v>2.5000000000000001E-2</v>
      </c>
      <c r="I32" s="155">
        <v>74</v>
      </c>
      <c r="J32" s="155">
        <v>86</v>
      </c>
      <c r="K32" s="157">
        <f>$D$32*E32/1000</f>
        <v>0.05</v>
      </c>
      <c r="L32" s="157">
        <f t="shared" ref="L32:P32" si="12">$D$32*F32/1000</f>
        <v>8.375</v>
      </c>
      <c r="M32" s="157">
        <f t="shared" si="12"/>
        <v>2.5000000000000001E-3</v>
      </c>
      <c r="N32" s="157">
        <f t="shared" si="12"/>
        <v>6.2500000000000001E-4</v>
      </c>
      <c r="O32" s="157">
        <f t="shared" si="12"/>
        <v>1.85</v>
      </c>
      <c r="P32" s="157">
        <f t="shared" si="12"/>
        <v>2.15</v>
      </c>
      <c r="Q32" s="155">
        <f>'enero 2020'!$G$53</f>
        <v>1.8800000000000003</v>
      </c>
      <c r="R32" s="160" t="s">
        <v>113</v>
      </c>
      <c r="S32" s="158">
        <f t="shared" si="3"/>
        <v>2.6595744680851061E-2</v>
      </c>
      <c r="T32" s="158">
        <f t="shared" si="4"/>
        <v>4.4547872340425521</v>
      </c>
      <c r="U32" s="158">
        <f t="shared" si="5"/>
        <v>1.3297872340425529E-3</v>
      </c>
      <c r="V32" s="158">
        <f t="shared" si="6"/>
        <v>3.3244680851063824E-4</v>
      </c>
      <c r="W32" s="158">
        <f t="shared" si="7"/>
        <v>0.98404255319148926</v>
      </c>
      <c r="X32" s="158">
        <f t="shared" si="8"/>
        <v>1.1436170212765955</v>
      </c>
    </row>
    <row r="33" spans="1:24" ht="27.6" x14ac:dyDescent="0.25">
      <c r="A33" s="109">
        <v>22</v>
      </c>
      <c r="B33" s="156">
        <v>6.9</v>
      </c>
      <c r="C33" s="155">
        <v>53980</v>
      </c>
      <c r="D33" s="155">
        <v>35</v>
      </c>
      <c r="E33" s="155">
        <v>2</v>
      </c>
      <c r="F33" s="155">
        <v>335</v>
      </c>
      <c r="G33" s="157">
        <v>0.1</v>
      </c>
      <c r="H33" s="158">
        <v>2.5000000000000001E-2</v>
      </c>
      <c r="I33" s="155">
        <v>74</v>
      </c>
      <c r="J33" s="155">
        <v>86</v>
      </c>
      <c r="K33" s="157">
        <f>$D$33*E33/1000</f>
        <v>7.0000000000000007E-2</v>
      </c>
      <c r="L33" s="157">
        <f t="shared" ref="L33:P33" si="13">$D$33*F33/1000</f>
        <v>11.725</v>
      </c>
      <c r="M33" s="157">
        <f t="shared" si="13"/>
        <v>3.5000000000000001E-3</v>
      </c>
      <c r="N33" s="157">
        <f t="shared" si="13"/>
        <v>8.7500000000000002E-4</v>
      </c>
      <c r="O33" s="157">
        <f t="shared" si="13"/>
        <v>2.59</v>
      </c>
      <c r="P33" s="157">
        <f t="shared" si="13"/>
        <v>3.01</v>
      </c>
      <c r="Q33" s="155">
        <f>'enero 2020'!$G$53</f>
        <v>1.8800000000000003</v>
      </c>
      <c r="R33" s="160" t="s">
        <v>113</v>
      </c>
      <c r="S33" s="158">
        <f t="shared" si="3"/>
        <v>3.7234042553191488E-2</v>
      </c>
      <c r="T33" s="158">
        <f t="shared" si="4"/>
        <v>6.2367021276595729</v>
      </c>
      <c r="U33" s="158">
        <f t="shared" si="5"/>
        <v>1.8617021276595741E-3</v>
      </c>
      <c r="V33" s="158">
        <f t="shared" si="6"/>
        <v>4.6542553191489353E-4</v>
      </c>
      <c r="W33" s="158">
        <f t="shared" si="7"/>
        <v>1.3776595744680848</v>
      </c>
      <c r="X33" s="158">
        <f t="shared" si="8"/>
        <v>1.6010638297872337</v>
      </c>
    </row>
    <row r="34" spans="1:24" ht="13.8" x14ac:dyDescent="0.25">
      <c r="A34" s="109">
        <v>23</v>
      </c>
      <c r="B34" s="156">
        <v>6.4</v>
      </c>
      <c r="C34" s="155">
        <v>53980</v>
      </c>
      <c r="D34" s="155"/>
      <c r="E34" s="155">
        <v>2</v>
      </c>
      <c r="F34" s="155">
        <v>335</v>
      </c>
      <c r="G34" s="157">
        <v>0.1</v>
      </c>
      <c r="H34" s="158">
        <v>2.5000000000000001E-2</v>
      </c>
      <c r="I34" s="155">
        <v>74</v>
      </c>
      <c r="J34" s="155">
        <v>86</v>
      </c>
      <c r="K34" s="160" t="s">
        <v>112</v>
      </c>
      <c r="L34" s="160" t="s">
        <v>112</v>
      </c>
      <c r="M34" s="160" t="s">
        <v>112</v>
      </c>
      <c r="N34" s="160" t="s">
        <v>112</v>
      </c>
      <c r="O34" s="160" t="s">
        <v>112</v>
      </c>
      <c r="P34" s="160" t="s">
        <v>112</v>
      </c>
      <c r="Q34" s="155">
        <f>'enero 2020'!$G$53</f>
        <v>1.8800000000000003</v>
      </c>
      <c r="R34" s="160" t="s">
        <v>112</v>
      </c>
      <c r="S34" s="158"/>
      <c r="T34" s="158"/>
      <c r="U34" s="158"/>
      <c r="V34" s="158"/>
      <c r="W34" s="158"/>
      <c r="X34" s="158"/>
    </row>
    <row r="35" spans="1:24" ht="27.6" x14ac:dyDescent="0.25">
      <c r="A35" s="109">
        <v>24</v>
      </c>
      <c r="B35" s="156">
        <v>6.9</v>
      </c>
      <c r="C35" s="155">
        <v>54024</v>
      </c>
      <c r="D35" s="155">
        <v>44</v>
      </c>
      <c r="E35" s="155">
        <v>2</v>
      </c>
      <c r="F35" s="155">
        <v>335</v>
      </c>
      <c r="G35" s="157">
        <v>0.1</v>
      </c>
      <c r="H35" s="158">
        <v>2.5000000000000001E-2</v>
      </c>
      <c r="I35" s="155">
        <v>74</v>
      </c>
      <c r="J35" s="155">
        <v>86</v>
      </c>
      <c r="K35" s="157">
        <f>$D$35*E35/1000</f>
        <v>8.7999999999999995E-2</v>
      </c>
      <c r="L35" s="157">
        <f t="shared" ref="L35:P35" si="14">$D$35*F35/1000</f>
        <v>14.74</v>
      </c>
      <c r="M35" s="157">
        <f t="shared" si="14"/>
        <v>4.4000000000000003E-3</v>
      </c>
      <c r="N35" s="157">
        <f t="shared" si="14"/>
        <v>1.1000000000000001E-3</v>
      </c>
      <c r="O35" s="157">
        <f t="shared" si="14"/>
        <v>3.2559999999999998</v>
      </c>
      <c r="P35" s="157">
        <f t="shared" si="14"/>
        <v>3.7839999999999998</v>
      </c>
      <c r="Q35" s="155">
        <f>'enero 2020'!$G$53</f>
        <v>1.8800000000000003</v>
      </c>
      <c r="R35" s="160" t="s">
        <v>113</v>
      </c>
      <c r="S35" s="158">
        <f t="shared" si="3"/>
        <v>4.6808510638297864E-2</v>
      </c>
      <c r="T35" s="158">
        <f t="shared" si="4"/>
        <v>7.8404255319148923</v>
      </c>
      <c r="U35" s="158">
        <f t="shared" si="5"/>
        <v>2.3404255319148934E-3</v>
      </c>
      <c r="V35" s="158">
        <f t="shared" si="6"/>
        <v>5.8510638297872334E-4</v>
      </c>
      <c r="W35" s="158">
        <f t="shared" si="7"/>
        <v>1.7319148936170208</v>
      </c>
      <c r="X35" s="158">
        <f t="shared" si="8"/>
        <v>2.012765957446808</v>
      </c>
    </row>
    <row r="36" spans="1:24" ht="13.8" x14ac:dyDescent="0.25">
      <c r="A36" s="109">
        <v>25</v>
      </c>
      <c r="B36" s="156">
        <v>6.6</v>
      </c>
      <c r="C36" s="155">
        <v>54024</v>
      </c>
      <c r="D36" s="155"/>
      <c r="E36" s="155">
        <v>2</v>
      </c>
      <c r="F36" s="155">
        <v>335</v>
      </c>
      <c r="G36" s="157">
        <v>0.1</v>
      </c>
      <c r="H36" s="158">
        <v>2.5000000000000001E-2</v>
      </c>
      <c r="I36" s="155">
        <v>74</v>
      </c>
      <c r="J36" s="155">
        <v>86</v>
      </c>
      <c r="K36" s="160" t="s">
        <v>112</v>
      </c>
      <c r="L36" s="160" t="s">
        <v>112</v>
      </c>
      <c r="M36" s="160" t="s">
        <v>112</v>
      </c>
      <c r="N36" s="160" t="s">
        <v>112</v>
      </c>
      <c r="O36" s="160" t="s">
        <v>112</v>
      </c>
      <c r="P36" s="160" t="s">
        <v>112</v>
      </c>
      <c r="Q36" s="155">
        <f>'enero 2020'!$G$53</f>
        <v>1.8800000000000003</v>
      </c>
      <c r="R36" s="160" t="s">
        <v>112</v>
      </c>
      <c r="S36" s="158"/>
      <c r="T36" s="158"/>
      <c r="U36" s="158"/>
      <c r="V36" s="158"/>
      <c r="W36" s="158"/>
      <c r="X36" s="158"/>
    </row>
    <row r="37" spans="1:24" ht="13.8" x14ac:dyDescent="0.25">
      <c r="A37" s="109">
        <v>26</v>
      </c>
      <c r="B37" s="156">
        <v>6.3</v>
      </c>
      <c r="C37" s="155">
        <v>54024</v>
      </c>
      <c r="D37" s="155"/>
      <c r="E37" s="155">
        <v>2</v>
      </c>
      <c r="F37" s="155">
        <v>335</v>
      </c>
      <c r="G37" s="157">
        <v>0.1</v>
      </c>
      <c r="H37" s="158">
        <v>2.5000000000000001E-2</v>
      </c>
      <c r="I37" s="155">
        <v>74</v>
      </c>
      <c r="J37" s="155">
        <v>86</v>
      </c>
      <c r="K37" s="160" t="s">
        <v>112</v>
      </c>
      <c r="L37" s="160" t="s">
        <v>112</v>
      </c>
      <c r="M37" s="160" t="s">
        <v>112</v>
      </c>
      <c r="N37" s="160" t="s">
        <v>112</v>
      </c>
      <c r="O37" s="160" t="s">
        <v>112</v>
      </c>
      <c r="P37" s="160" t="s">
        <v>112</v>
      </c>
      <c r="Q37" s="155">
        <f>'enero 2020'!$G$53</f>
        <v>1.8800000000000003</v>
      </c>
      <c r="R37" s="160" t="s">
        <v>112</v>
      </c>
      <c r="S37" s="158"/>
      <c r="T37" s="158"/>
      <c r="U37" s="158"/>
      <c r="V37" s="158"/>
      <c r="W37" s="158"/>
      <c r="X37" s="158"/>
    </row>
    <row r="38" spans="1:24" ht="27.6" x14ac:dyDescent="0.25">
      <c r="A38" s="109">
        <v>27</v>
      </c>
      <c r="B38" s="156">
        <v>6.5</v>
      </c>
      <c r="C38" s="155">
        <v>54059</v>
      </c>
      <c r="D38" s="155">
        <v>35</v>
      </c>
      <c r="E38" s="155">
        <v>2</v>
      </c>
      <c r="F38" s="155">
        <v>335</v>
      </c>
      <c r="G38" s="157">
        <v>0.1</v>
      </c>
      <c r="H38" s="158">
        <v>2.5000000000000001E-2</v>
      </c>
      <c r="I38" s="155">
        <v>74</v>
      </c>
      <c r="J38" s="155">
        <v>86</v>
      </c>
      <c r="K38" s="157">
        <f>$D$38*E38/1000</f>
        <v>7.0000000000000007E-2</v>
      </c>
      <c r="L38" s="157">
        <f t="shared" ref="L38:P38" si="15">$D$38*F38/1000</f>
        <v>11.725</v>
      </c>
      <c r="M38" s="157">
        <f t="shared" si="15"/>
        <v>3.5000000000000001E-3</v>
      </c>
      <c r="N38" s="157">
        <f t="shared" si="15"/>
        <v>8.7500000000000002E-4</v>
      </c>
      <c r="O38" s="157">
        <f t="shared" si="15"/>
        <v>2.59</v>
      </c>
      <c r="P38" s="157">
        <f t="shared" si="15"/>
        <v>3.01</v>
      </c>
      <c r="Q38" s="155">
        <f>'enero 2020'!$G$53</f>
        <v>1.8800000000000003</v>
      </c>
      <c r="R38" s="160" t="s">
        <v>113</v>
      </c>
      <c r="S38" s="158">
        <f t="shared" si="3"/>
        <v>3.7234042553191488E-2</v>
      </c>
      <c r="T38" s="158">
        <f t="shared" si="4"/>
        <v>6.2367021276595729</v>
      </c>
      <c r="U38" s="158">
        <f t="shared" si="5"/>
        <v>1.8617021276595741E-3</v>
      </c>
      <c r="V38" s="158">
        <f t="shared" si="6"/>
        <v>4.6542553191489353E-4</v>
      </c>
      <c r="W38" s="158">
        <f t="shared" si="7"/>
        <v>1.3776595744680848</v>
      </c>
      <c r="X38" s="158">
        <f t="shared" si="8"/>
        <v>1.6010638297872337</v>
      </c>
    </row>
    <row r="39" spans="1:24" ht="27.6" x14ac:dyDescent="0.25">
      <c r="A39" s="109">
        <v>28</v>
      </c>
      <c r="B39" s="156">
        <v>7</v>
      </c>
      <c r="C39" s="155">
        <v>54099</v>
      </c>
      <c r="D39" s="155">
        <v>40</v>
      </c>
      <c r="E39" s="155">
        <v>2</v>
      </c>
      <c r="F39" s="155">
        <v>335</v>
      </c>
      <c r="G39" s="157">
        <v>0.1</v>
      </c>
      <c r="H39" s="158">
        <v>2.5000000000000001E-2</v>
      </c>
      <c r="I39" s="155">
        <v>74</v>
      </c>
      <c r="J39" s="155">
        <v>86</v>
      </c>
      <c r="K39" s="157">
        <f>$D$39*E39/1000</f>
        <v>0.08</v>
      </c>
      <c r="L39" s="157">
        <f t="shared" ref="L39:P39" si="16">$D$39*F39/1000</f>
        <v>13.4</v>
      </c>
      <c r="M39" s="157">
        <f t="shared" si="16"/>
        <v>4.0000000000000001E-3</v>
      </c>
      <c r="N39" s="157">
        <f t="shared" si="16"/>
        <v>1E-3</v>
      </c>
      <c r="O39" s="157">
        <f t="shared" si="16"/>
        <v>2.96</v>
      </c>
      <c r="P39" s="157">
        <f t="shared" si="16"/>
        <v>3.44</v>
      </c>
      <c r="Q39" s="155">
        <f>'enero 2020'!$G$53</f>
        <v>1.8800000000000003</v>
      </c>
      <c r="R39" s="160" t="s">
        <v>113</v>
      </c>
      <c r="S39" s="158">
        <f t="shared" si="3"/>
        <v>4.2553191489361694E-2</v>
      </c>
      <c r="T39" s="158">
        <f t="shared" si="4"/>
        <v>7.1276595744680842</v>
      </c>
      <c r="U39" s="158">
        <f t="shared" si="5"/>
        <v>2.1276595744680847E-3</v>
      </c>
      <c r="V39" s="158">
        <f t="shared" si="6"/>
        <v>5.3191489361702118E-4</v>
      </c>
      <c r="W39" s="158">
        <f t="shared" si="7"/>
        <v>1.5744680851063826</v>
      </c>
      <c r="X39" s="158">
        <f t="shared" si="8"/>
        <v>1.8297872340425527</v>
      </c>
    </row>
    <row r="40" spans="1:24" ht="27.6" x14ac:dyDescent="0.25">
      <c r="A40" s="109">
        <v>29</v>
      </c>
      <c r="B40" s="156">
        <v>6.2</v>
      </c>
      <c r="C40" s="155">
        <v>54138</v>
      </c>
      <c r="D40" s="155">
        <v>39</v>
      </c>
      <c r="E40" s="155">
        <v>2</v>
      </c>
      <c r="F40" s="155">
        <v>335</v>
      </c>
      <c r="G40" s="157">
        <v>0.1</v>
      </c>
      <c r="H40" s="158">
        <v>2.5000000000000001E-2</v>
      </c>
      <c r="I40" s="155">
        <v>74</v>
      </c>
      <c r="J40" s="155">
        <v>86</v>
      </c>
      <c r="K40" s="157">
        <f>$D$40*E40/1000</f>
        <v>7.8E-2</v>
      </c>
      <c r="L40" s="157">
        <f t="shared" ref="L40:P40" si="17">$D$40*F40/1000</f>
        <v>13.065</v>
      </c>
      <c r="M40" s="157">
        <f t="shared" si="17"/>
        <v>3.9000000000000003E-3</v>
      </c>
      <c r="N40" s="157">
        <f t="shared" si="17"/>
        <v>9.7500000000000006E-4</v>
      </c>
      <c r="O40" s="157">
        <f t="shared" si="17"/>
        <v>2.8860000000000001</v>
      </c>
      <c r="P40" s="157">
        <f t="shared" si="17"/>
        <v>3.3540000000000001</v>
      </c>
      <c r="Q40" s="155">
        <f>'enero 2020'!$G$53</f>
        <v>1.8800000000000003</v>
      </c>
      <c r="R40" s="160" t="s">
        <v>113</v>
      </c>
      <c r="S40" s="158">
        <f t="shared" si="3"/>
        <v>4.148936170212765E-2</v>
      </c>
      <c r="T40" s="158">
        <f t="shared" si="4"/>
        <v>6.949468085106381</v>
      </c>
      <c r="U40" s="158">
        <f t="shared" si="5"/>
        <v>2.0744680851063828E-3</v>
      </c>
      <c r="V40" s="158">
        <f t="shared" si="6"/>
        <v>5.1861702127659569E-4</v>
      </c>
      <c r="W40" s="158">
        <f t="shared" si="7"/>
        <v>1.5351063829787233</v>
      </c>
      <c r="X40" s="158">
        <f t="shared" si="8"/>
        <v>1.7840425531914892</v>
      </c>
    </row>
    <row r="41" spans="1:24" ht="27.6" x14ac:dyDescent="0.25">
      <c r="A41" s="109">
        <v>30</v>
      </c>
      <c r="B41" s="156">
        <v>6.2</v>
      </c>
      <c r="C41" s="155">
        <v>54179</v>
      </c>
      <c r="D41" s="155">
        <v>41</v>
      </c>
      <c r="E41" s="155">
        <v>1</v>
      </c>
      <c r="F41" s="155">
        <v>433</v>
      </c>
      <c r="G41" s="157">
        <v>0.1</v>
      </c>
      <c r="H41" s="158">
        <v>3.0000000000000001E-3</v>
      </c>
      <c r="I41" s="155">
        <v>28</v>
      </c>
      <c r="J41" s="155">
        <v>28</v>
      </c>
      <c r="K41" s="157">
        <f>$D$41*E41/1000</f>
        <v>4.1000000000000002E-2</v>
      </c>
      <c r="L41" s="157">
        <f t="shared" ref="L41:P41" si="18">$D$41*F41/1000</f>
        <v>17.753</v>
      </c>
      <c r="M41" s="157">
        <f t="shared" si="18"/>
        <v>4.1000000000000003E-3</v>
      </c>
      <c r="N41" s="157">
        <f t="shared" si="18"/>
        <v>1.2300000000000001E-4</v>
      </c>
      <c r="O41" s="157">
        <f t="shared" si="18"/>
        <v>1.1479999999999999</v>
      </c>
      <c r="P41" s="157">
        <f t="shared" si="18"/>
        <v>1.1479999999999999</v>
      </c>
      <c r="Q41" s="155">
        <f>'enero 2020'!$G$53</f>
        <v>1.8800000000000003</v>
      </c>
      <c r="R41" s="160" t="s">
        <v>113</v>
      </c>
      <c r="S41" s="158">
        <f t="shared" si="3"/>
        <v>2.1808510638297869E-2</v>
      </c>
      <c r="T41" s="158">
        <f t="shared" si="4"/>
        <v>9.443085106382977</v>
      </c>
      <c r="U41" s="158">
        <f t="shared" si="5"/>
        <v>2.1808510638297871E-3</v>
      </c>
      <c r="V41" s="158">
        <f t="shared" si="6"/>
        <v>6.5425531914893606E-5</v>
      </c>
      <c r="W41" s="158">
        <f t="shared" si="7"/>
        <v>0.61063829787234025</v>
      </c>
      <c r="X41" s="158">
        <f t="shared" si="8"/>
        <v>0.61063829787234025</v>
      </c>
    </row>
    <row r="42" spans="1:24" ht="27.6" x14ac:dyDescent="0.25">
      <c r="A42" s="109">
        <v>31</v>
      </c>
      <c r="B42" s="156">
        <v>6.7</v>
      </c>
      <c r="C42" s="155">
        <v>54223</v>
      </c>
      <c r="D42" s="155">
        <v>44</v>
      </c>
      <c r="E42" s="155">
        <v>1</v>
      </c>
      <c r="F42" s="155">
        <v>433</v>
      </c>
      <c r="G42" s="155">
        <v>0</v>
      </c>
      <c r="H42" s="158">
        <v>3.0000000000000001E-3</v>
      </c>
      <c r="I42" s="155">
        <v>28</v>
      </c>
      <c r="J42" s="155">
        <v>28</v>
      </c>
      <c r="K42" s="157">
        <f>$D$42*E42/1000</f>
        <v>4.3999999999999997E-2</v>
      </c>
      <c r="L42" s="157">
        <f t="shared" ref="L42:P42" si="19">$D$42*F42/1000</f>
        <v>19.052</v>
      </c>
      <c r="M42" s="157">
        <f t="shared" si="19"/>
        <v>0</v>
      </c>
      <c r="N42" s="157">
        <f t="shared" si="19"/>
        <v>1.3200000000000001E-4</v>
      </c>
      <c r="O42" s="157">
        <f t="shared" si="19"/>
        <v>1.232</v>
      </c>
      <c r="P42" s="157">
        <f t="shared" si="19"/>
        <v>1.232</v>
      </c>
      <c r="Q42" s="155">
        <f>'enero 2020'!$G$53</f>
        <v>1.8800000000000003</v>
      </c>
      <c r="R42" s="160" t="s">
        <v>113</v>
      </c>
      <c r="S42" s="158">
        <f t="shared" si="3"/>
        <v>2.3404255319148932E-2</v>
      </c>
      <c r="T42" s="158">
        <f t="shared" si="4"/>
        <v>10.134042553191488</v>
      </c>
      <c r="U42" s="158">
        <f t="shared" si="5"/>
        <v>0</v>
      </c>
      <c r="V42" s="158">
        <f t="shared" si="6"/>
        <v>7.0212765957446799E-5</v>
      </c>
      <c r="W42" s="158">
        <f t="shared" si="7"/>
        <v>0.65531914893617005</v>
      </c>
      <c r="X42" s="158">
        <f t="shared" si="8"/>
        <v>0.65531914893617005</v>
      </c>
    </row>
    <row r="43" spans="1:24" ht="13.8" x14ac:dyDescent="0.25">
      <c r="A43" s="148" t="s">
        <v>114</v>
      </c>
      <c r="B43" s="149"/>
      <c r="C43" s="150"/>
      <c r="D43" s="151">
        <f>AVERAGE(D12:D42)</f>
        <v>36.615384615384613</v>
      </c>
      <c r="E43" s="152"/>
      <c r="F43" s="153"/>
      <c r="G43" s="153"/>
      <c r="H43" s="153"/>
      <c r="I43" s="153"/>
      <c r="J43" s="154"/>
      <c r="K43" s="254">
        <f>AVERAGE(K12:K42)</f>
        <v>6.6692307692307704E-2</v>
      </c>
      <c r="L43" s="254">
        <f t="shared" ref="L43:Q43" si="20">AVERAGE(L12:L42)</f>
        <v>12.906923076923077</v>
      </c>
      <c r="M43" s="254">
        <f t="shared" si="20"/>
        <v>3.3230769230769225E-3</v>
      </c>
      <c r="N43" s="254">
        <f t="shared" si="20"/>
        <v>7.7153846153846142E-4</v>
      </c>
      <c r="O43" s="254">
        <f t="shared" si="20"/>
        <v>2.4087692307692303</v>
      </c>
      <c r="P43" s="254">
        <f t="shared" si="20"/>
        <v>2.7696923076923077</v>
      </c>
      <c r="Q43" s="254"/>
      <c r="R43" s="254"/>
      <c r="S43" s="254">
        <f t="shared" ref="S43" si="21">AVERAGE(S12:S42)</f>
        <v>3.5474631751227489E-2</v>
      </c>
      <c r="T43" s="254">
        <f t="shared" ref="T43" si="22">AVERAGE(T12:T42)</f>
        <v>6.8653846153846132</v>
      </c>
      <c r="U43" s="254">
        <f t="shared" ref="U43" si="23">AVERAGE(U12:U42)</f>
        <v>1.7675941080196394E-3</v>
      </c>
      <c r="V43" s="254">
        <f t="shared" ref="V43:W43" si="24">AVERAGE(V12:V42)</f>
        <v>4.1039279869067088E-4</v>
      </c>
      <c r="W43" s="254">
        <f t="shared" si="24"/>
        <v>1.2812602291325692</v>
      </c>
      <c r="X43" s="254">
        <f t="shared" ref="X43" si="25">AVERAGE(X12:X42)</f>
        <v>1.473240589198036</v>
      </c>
    </row>
  </sheetData>
  <mergeCells count="20">
    <mergeCell ref="A8:X8"/>
    <mergeCell ref="A9:A11"/>
    <mergeCell ref="E9:J9"/>
    <mergeCell ref="K9:P9"/>
    <mergeCell ref="S9:X9"/>
    <mergeCell ref="A43:C43"/>
    <mergeCell ref="E43:J43"/>
    <mergeCell ref="A6:D7"/>
    <mergeCell ref="K6:K7"/>
    <mergeCell ref="N6:O6"/>
    <mergeCell ref="P6:Q7"/>
    <mergeCell ref="R6:R7"/>
    <mergeCell ref="N7:O7"/>
    <mergeCell ref="A1:X1"/>
    <mergeCell ref="A2:X2"/>
    <mergeCell ref="B3:X3"/>
    <mergeCell ref="A4:X4"/>
    <mergeCell ref="A5:D5"/>
    <mergeCell ref="N5:O5"/>
    <mergeCell ref="P5:R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ACC4AE-4C5C-4BA9-BB7F-D69230293CAA}">
  <dimension ref="A1:X43"/>
  <sheetViews>
    <sheetView topLeftCell="A15" zoomScale="70" zoomScaleNormal="70" workbookViewId="0">
      <selection activeCell="D12" sqref="D12:D13"/>
    </sheetView>
  </sheetViews>
  <sheetFormatPr baseColWidth="10" defaultRowHeight="13.2" x14ac:dyDescent="0.25"/>
  <cols>
    <col min="1" max="16384" width="11.5546875" style="89"/>
  </cols>
  <sheetData>
    <row r="1" spans="1:24" x14ac:dyDescent="0.25">
      <c r="A1" s="86" t="s">
        <v>70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8"/>
    </row>
    <row r="2" spans="1:24" x14ac:dyDescent="0.25">
      <c r="A2" s="90" t="s">
        <v>71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2"/>
    </row>
    <row r="3" spans="1:24" x14ac:dyDescent="0.25">
      <c r="A3" s="93" t="s">
        <v>72</v>
      </c>
      <c r="B3" s="86" t="s">
        <v>125</v>
      </c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8"/>
    </row>
    <row r="4" spans="1:24" x14ac:dyDescent="0.25">
      <c r="A4" s="94"/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  <c r="X4" s="96"/>
    </row>
    <row r="5" spans="1:24" ht="27.6" x14ac:dyDescent="0.25">
      <c r="A5" s="97"/>
      <c r="B5" s="98"/>
      <c r="C5" s="98"/>
      <c r="D5" s="99"/>
      <c r="E5" s="100" t="s">
        <v>74</v>
      </c>
      <c r="F5" s="101" t="s">
        <v>75</v>
      </c>
      <c r="G5" s="100" t="s">
        <v>76</v>
      </c>
      <c r="H5" s="100" t="s">
        <v>77</v>
      </c>
      <c r="I5" s="102" t="s">
        <v>78</v>
      </c>
      <c r="J5" s="102" t="s">
        <v>79</v>
      </c>
      <c r="K5" s="103"/>
      <c r="L5" s="100" t="s">
        <v>80</v>
      </c>
      <c r="M5" s="100" t="s">
        <v>81</v>
      </c>
      <c r="N5" s="104" t="s">
        <v>82</v>
      </c>
      <c r="O5" s="105"/>
      <c r="P5" s="97"/>
      <c r="Q5" s="98"/>
      <c r="R5" s="99"/>
      <c r="S5" s="100" t="s">
        <v>74</v>
      </c>
      <c r="T5" s="100" t="s">
        <v>75</v>
      </c>
      <c r="U5" s="100" t="s">
        <v>76</v>
      </c>
      <c r="V5" s="101" t="s">
        <v>77</v>
      </c>
      <c r="W5" s="102" t="s">
        <v>78</v>
      </c>
      <c r="X5" s="102" t="s">
        <v>79</v>
      </c>
    </row>
    <row r="6" spans="1:24" ht="13.8" x14ac:dyDescent="0.25">
      <c r="A6" s="248" t="s">
        <v>83</v>
      </c>
      <c r="B6" s="249"/>
      <c r="C6" s="249"/>
      <c r="D6" s="250"/>
      <c r="E6" s="109">
        <v>60</v>
      </c>
      <c r="F6" s="110">
        <v>3500</v>
      </c>
      <c r="G6" s="111">
        <v>0.5</v>
      </c>
      <c r="H6" s="109">
        <v>41</v>
      </c>
      <c r="I6" s="112">
        <v>80</v>
      </c>
      <c r="J6" s="112">
        <v>200</v>
      </c>
      <c r="K6" s="113"/>
      <c r="L6" s="114" t="s">
        <v>84</v>
      </c>
      <c r="M6" s="109">
        <v>110</v>
      </c>
      <c r="N6" s="115" t="s">
        <v>85</v>
      </c>
      <c r="O6" s="116"/>
      <c r="P6" s="117"/>
      <c r="Q6" s="118"/>
      <c r="R6" s="119" t="s">
        <v>86</v>
      </c>
      <c r="S6" s="120">
        <v>1.89</v>
      </c>
      <c r="T6" s="109">
        <v>112</v>
      </c>
      <c r="U6" s="120">
        <v>0.02</v>
      </c>
      <c r="V6" s="121">
        <v>1.29</v>
      </c>
      <c r="W6" s="122">
        <v>2.5099999999999998</v>
      </c>
      <c r="X6" s="122">
        <v>6.29</v>
      </c>
    </row>
    <row r="7" spans="1:24" ht="13.8" x14ac:dyDescent="0.25">
      <c r="A7" s="248"/>
      <c r="B7" s="249"/>
      <c r="C7" s="249"/>
      <c r="D7" s="250"/>
      <c r="E7" s="123" t="s">
        <v>87</v>
      </c>
      <c r="F7" s="124" t="s">
        <v>87</v>
      </c>
      <c r="G7" s="123" t="s">
        <v>87</v>
      </c>
      <c r="H7" s="123" t="s">
        <v>87</v>
      </c>
      <c r="I7" s="125" t="s">
        <v>87</v>
      </c>
      <c r="J7" s="125" t="s">
        <v>87</v>
      </c>
      <c r="K7" s="113"/>
      <c r="L7" s="114" t="s">
        <v>88</v>
      </c>
      <c r="M7" s="126">
        <v>45</v>
      </c>
      <c r="N7" s="127" t="s">
        <v>89</v>
      </c>
      <c r="O7" s="128"/>
      <c r="P7" s="117"/>
      <c r="Q7" s="118"/>
      <c r="R7" s="129"/>
      <c r="S7" s="120">
        <v>0.77</v>
      </c>
      <c r="T7" s="109">
        <v>112</v>
      </c>
      <c r="U7" s="120">
        <v>0.01</v>
      </c>
      <c r="V7" s="121">
        <v>0.53</v>
      </c>
      <c r="W7" s="122">
        <v>1.03</v>
      </c>
      <c r="X7" s="122">
        <v>2.57</v>
      </c>
    </row>
    <row r="8" spans="1:24" x14ac:dyDescent="0.25">
      <c r="A8" s="130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  <c r="V8" s="131"/>
      <c r="W8" s="131"/>
      <c r="X8" s="131"/>
    </row>
    <row r="9" spans="1:24" ht="13.8" x14ac:dyDescent="0.25">
      <c r="A9" s="132" t="s">
        <v>90</v>
      </c>
      <c r="B9" s="100" t="s">
        <v>91</v>
      </c>
      <c r="C9" s="100" t="s">
        <v>92</v>
      </c>
      <c r="D9" s="100" t="s">
        <v>93</v>
      </c>
      <c r="E9" s="104" t="s">
        <v>94</v>
      </c>
      <c r="F9" s="133"/>
      <c r="G9" s="133"/>
      <c r="H9" s="133"/>
      <c r="I9" s="133"/>
      <c r="J9" s="105"/>
      <c r="K9" s="104" t="s">
        <v>95</v>
      </c>
      <c r="L9" s="133"/>
      <c r="M9" s="133"/>
      <c r="N9" s="133"/>
      <c r="O9" s="133"/>
      <c r="P9" s="105"/>
      <c r="Q9" s="100" t="s">
        <v>96</v>
      </c>
      <c r="R9" s="100" t="s">
        <v>97</v>
      </c>
      <c r="S9" s="134" t="s">
        <v>98</v>
      </c>
      <c r="T9" s="135"/>
      <c r="U9" s="135"/>
      <c r="V9" s="135"/>
      <c r="W9" s="135"/>
      <c r="X9" s="136"/>
    </row>
    <row r="10" spans="1:24" ht="27.6" x14ac:dyDescent="0.25">
      <c r="A10" s="137"/>
      <c r="B10" s="100" t="s">
        <v>99</v>
      </c>
      <c r="C10" s="100" t="s">
        <v>100</v>
      </c>
      <c r="D10" s="100" t="s">
        <v>101</v>
      </c>
      <c r="E10" s="138" t="s">
        <v>102</v>
      </c>
      <c r="F10" s="101" t="s">
        <v>75</v>
      </c>
      <c r="G10" s="139" t="s">
        <v>103</v>
      </c>
      <c r="H10" s="100" t="s">
        <v>77</v>
      </c>
      <c r="I10" s="102" t="s">
        <v>78</v>
      </c>
      <c r="J10" s="102" t="s">
        <v>79</v>
      </c>
      <c r="K10" s="138" t="s">
        <v>102</v>
      </c>
      <c r="L10" s="100" t="s">
        <v>75</v>
      </c>
      <c r="M10" s="139" t="s">
        <v>103</v>
      </c>
      <c r="N10" s="100" t="s">
        <v>77</v>
      </c>
      <c r="O10" s="100" t="s">
        <v>78</v>
      </c>
      <c r="P10" s="100" t="s">
        <v>79</v>
      </c>
      <c r="Q10" s="100" t="s">
        <v>104</v>
      </c>
      <c r="R10" s="100" t="s">
        <v>104</v>
      </c>
      <c r="S10" s="138" t="s">
        <v>102</v>
      </c>
      <c r="T10" s="100" t="s">
        <v>75</v>
      </c>
      <c r="U10" s="139" t="s">
        <v>103</v>
      </c>
      <c r="V10" s="101" t="s">
        <v>77</v>
      </c>
      <c r="W10" s="102" t="s">
        <v>78</v>
      </c>
      <c r="X10" s="102" t="s">
        <v>79</v>
      </c>
    </row>
    <row r="11" spans="1:24" ht="27.6" x14ac:dyDescent="0.25">
      <c r="A11" s="140"/>
      <c r="B11" s="100" t="s">
        <v>105</v>
      </c>
      <c r="C11" s="100" t="s">
        <v>106</v>
      </c>
      <c r="D11" s="100" t="s">
        <v>107</v>
      </c>
      <c r="E11" s="141" t="s">
        <v>87</v>
      </c>
      <c r="F11" s="142" t="s">
        <v>87</v>
      </c>
      <c r="G11" s="141" t="s">
        <v>87</v>
      </c>
      <c r="H11" s="141" t="s">
        <v>87</v>
      </c>
      <c r="I11" s="143" t="s">
        <v>87</v>
      </c>
      <c r="J11" s="143" t="s">
        <v>87</v>
      </c>
      <c r="K11" s="142" t="s">
        <v>108</v>
      </c>
      <c r="L11" s="141" t="s">
        <v>108</v>
      </c>
      <c r="M11" s="141" t="s">
        <v>108</v>
      </c>
      <c r="N11" s="141" t="s">
        <v>108</v>
      </c>
      <c r="O11" s="141" t="s">
        <v>108</v>
      </c>
      <c r="P11" s="141" t="s">
        <v>108</v>
      </c>
      <c r="Q11" s="141" t="s">
        <v>69</v>
      </c>
      <c r="R11" s="141" t="s">
        <v>109</v>
      </c>
      <c r="S11" s="100" t="s">
        <v>110</v>
      </c>
      <c r="T11" s="100" t="s">
        <v>111</v>
      </c>
      <c r="U11" s="100" t="s">
        <v>110</v>
      </c>
      <c r="V11" s="101" t="s">
        <v>110</v>
      </c>
      <c r="W11" s="102" t="s">
        <v>110</v>
      </c>
      <c r="X11" s="102" t="s">
        <v>110</v>
      </c>
    </row>
    <row r="12" spans="1:24" ht="13.8" x14ac:dyDescent="0.25">
      <c r="A12" s="109">
        <v>1</v>
      </c>
      <c r="B12" s="156">
        <v>6.5</v>
      </c>
      <c r="C12" s="155">
        <v>54223</v>
      </c>
      <c r="D12" s="155"/>
      <c r="E12" s="155">
        <v>1</v>
      </c>
      <c r="F12" s="155">
        <v>433</v>
      </c>
      <c r="G12" s="157">
        <v>0.1</v>
      </c>
      <c r="H12" s="158">
        <v>3.0000000000000001E-3</v>
      </c>
      <c r="I12" s="159">
        <v>28</v>
      </c>
      <c r="J12" s="159">
        <v>28</v>
      </c>
      <c r="K12" s="162" t="s">
        <v>112</v>
      </c>
      <c r="L12" s="160" t="s">
        <v>112</v>
      </c>
      <c r="M12" s="160" t="s">
        <v>112</v>
      </c>
      <c r="N12" s="160" t="s">
        <v>112</v>
      </c>
      <c r="O12" s="160" t="s">
        <v>112</v>
      </c>
      <c r="P12" s="160" t="s">
        <v>112</v>
      </c>
      <c r="Q12" s="160" t="s">
        <v>112</v>
      </c>
      <c r="R12" s="160" t="s">
        <v>112</v>
      </c>
      <c r="S12" s="160" t="s">
        <v>112</v>
      </c>
      <c r="T12" s="160" t="s">
        <v>112</v>
      </c>
      <c r="U12" s="160" t="s">
        <v>112</v>
      </c>
      <c r="V12" s="160" t="s">
        <v>112</v>
      </c>
      <c r="W12" s="163" t="s">
        <v>112</v>
      </c>
      <c r="X12" s="163" t="s">
        <v>112</v>
      </c>
    </row>
    <row r="13" spans="1:24" ht="13.8" x14ac:dyDescent="0.25">
      <c r="A13" s="109">
        <v>2</v>
      </c>
      <c r="B13" s="156">
        <v>6.5</v>
      </c>
      <c r="C13" s="155">
        <v>54223</v>
      </c>
      <c r="D13" s="155"/>
      <c r="E13" s="155">
        <v>1</v>
      </c>
      <c r="F13" s="155">
        <v>433</v>
      </c>
      <c r="G13" s="157">
        <v>0.1</v>
      </c>
      <c r="H13" s="158">
        <v>3.0000000000000001E-3</v>
      </c>
      <c r="I13" s="159">
        <v>28</v>
      </c>
      <c r="J13" s="159">
        <v>28</v>
      </c>
      <c r="K13" s="162" t="s">
        <v>112</v>
      </c>
      <c r="L13" s="160" t="s">
        <v>112</v>
      </c>
      <c r="M13" s="160" t="s">
        <v>112</v>
      </c>
      <c r="N13" s="160" t="s">
        <v>112</v>
      </c>
      <c r="O13" s="160" t="s">
        <v>112</v>
      </c>
      <c r="P13" s="160" t="s">
        <v>112</v>
      </c>
      <c r="Q13" s="160" t="s">
        <v>112</v>
      </c>
      <c r="R13" s="160" t="s">
        <v>112</v>
      </c>
      <c r="S13" s="160" t="s">
        <v>112</v>
      </c>
      <c r="T13" s="160" t="s">
        <v>112</v>
      </c>
      <c r="U13" s="160" t="s">
        <v>112</v>
      </c>
      <c r="V13" s="160" t="s">
        <v>112</v>
      </c>
      <c r="W13" s="163" t="s">
        <v>112</v>
      </c>
      <c r="X13" s="163" t="s">
        <v>112</v>
      </c>
    </row>
    <row r="14" spans="1:24" ht="27.6" x14ac:dyDescent="0.25">
      <c r="A14" s="109">
        <v>3</v>
      </c>
      <c r="B14" s="156">
        <v>6.4</v>
      </c>
      <c r="C14" s="155">
        <v>54265</v>
      </c>
      <c r="D14" s="155">
        <v>42</v>
      </c>
      <c r="E14" s="155">
        <v>1</v>
      </c>
      <c r="F14" s="155">
        <v>433</v>
      </c>
      <c r="G14" s="157">
        <v>0.1</v>
      </c>
      <c r="H14" s="158">
        <v>3.0000000000000001E-3</v>
      </c>
      <c r="I14" s="159">
        <v>28</v>
      </c>
      <c r="J14" s="159">
        <v>28</v>
      </c>
      <c r="K14" s="157">
        <f>$D$14*E14/1000</f>
        <v>4.2000000000000003E-2</v>
      </c>
      <c r="L14" s="157">
        <f t="shared" ref="L14:P14" si="0">$D$14*F14/1000</f>
        <v>18.186</v>
      </c>
      <c r="M14" s="157">
        <f t="shared" si="0"/>
        <v>4.2000000000000006E-3</v>
      </c>
      <c r="N14" s="157">
        <f t="shared" si="0"/>
        <v>1.26E-4</v>
      </c>
      <c r="O14" s="157">
        <f t="shared" si="0"/>
        <v>1.1759999999999999</v>
      </c>
      <c r="P14" s="157">
        <f t="shared" si="0"/>
        <v>1.1759999999999999</v>
      </c>
      <c r="Q14" s="155">
        <f>'enero 2020'!$G$53</f>
        <v>1.8800000000000003</v>
      </c>
      <c r="R14" s="160" t="s">
        <v>113</v>
      </c>
      <c r="S14" s="158">
        <f>K14/$Q$14</f>
        <v>2.2340425531914891E-2</v>
      </c>
      <c r="T14" s="158">
        <f t="shared" ref="T14:X14" si="1">L14/$Q$14</f>
        <v>9.6734042553191468</v>
      </c>
      <c r="U14" s="158">
        <f t="shared" si="1"/>
        <v>2.2340425531914895E-3</v>
      </c>
      <c r="V14" s="158">
        <f t="shared" si="1"/>
        <v>6.7021276595744675E-5</v>
      </c>
      <c r="W14" s="158">
        <f t="shared" si="1"/>
        <v>0.62553191489361692</v>
      </c>
      <c r="X14" s="158">
        <f t="shared" si="1"/>
        <v>0.62553191489361692</v>
      </c>
    </row>
    <row r="15" spans="1:24" ht="27.6" x14ac:dyDescent="0.25">
      <c r="A15" s="109">
        <v>4</v>
      </c>
      <c r="B15" s="156">
        <v>6.8</v>
      </c>
      <c r="C15" s="155">
        <v>54309</v>
      </c>
      <c r="D15" s="155">
        <v>44</v>
      </c>
      <c r="E15" s="155">
        <v>1</v>
      </c>
      <c r="F15" s="155">
        <v>433</v>
      </c>
      <c r="G15" s="157">
        <v>0.1</v>
      </c>
      <c r="H15" s="158">
        <v>3.0000000000000001E-3</v>
      </c>
      <c r="I15" s="159">
        <v>28</v>
      </c>
      <c r="J15" s="159">
        <v>28</v>
      </c>
      <c r="K15" s="157">
        <f>$D$15*E15/1000</f>
        <v>4.3999999999999997E-2</v>
      </c>
      <c r="L15" s="157">
        <f t="shared" ref="L15:P15" si="2">$D$15*F15/1000</f>
        <v>19.052</v>
      </c>
      <c r="M15" s="157">
        <f t="shared" si="2"/>
        <v>4.4000000000000003E-3</v>
      </c>
      <c r="N15" s="157">
        <f t="shared" si="2"/>
        <v>1.3200000000000001E-4</v>
      </c>
      <c r="O15" s="157">
        <f t="shared" si="2"/>
        <v>1.232</v>
      </c>
      <c r="P15" s="157">
        <f t="shared" si="2"/>
        <v>1.232</v>
      </c>
      <c r="Q15" s="155">
        <f>'enero 2020'!$G$53</f>
        <v>1.8800000000000003</v>
      </c>
      <c r="R15" s="160" t="s">
        <v>113</v>
      </c>
      <c r="S15" s="158">
        <f t="shared" ref="S15:S42" si="3">K15/$Q$14</f>
        <v>2.3404255319148932E-2</v>
      </c>
      <c r="T15" s="158">
        <f t="shared" ref="T15:T42" si="4">L15/$Q$14</f>
        <v>10.134042553191488</v>
      </c>
      <c r="U15" s="158">
        <f t="shared" ref="U15:U42" si="5">M15/$Q$14</f>
        <v>2.3404255319148934E-3</v>
      </c>
      <c r="V15" s="158">
        <f t="shared" ref="V15:V42" si="6">N15/$Q$14</f>
        <v>7.0212765957446799E-5</v>
      </c>
      <c r="W15" s="158">
        <f t="shared" ref="W15:W42" si="7">O15/$Q$14</f>
        <v>0.65531914893617005</v>
      </c>
      <c r="X15" s="158">
        <f t="shared" ref="X15:X42" si="8">P15/$Q$14</f>
        <v>0.65531914893617005</v>
      </c>
    </row>
    <row r="16" spans="1:24" ht="27.6" x14ac:dyDescent="0.25">
      <c r="A16" s="109">
        <v>5</v>
      </c>
      <c r="B16" s="156">
        <v>6.2</v>
      </c>
      <c r="C16" s="155">
        <v>54353</v>
      </c>
      <c r="D16" s="155">
        <v>44</v>
      </c>
      <c r="E16" s="155">
        <v>1</v>
      </c>
      <c r="F16" s="155">
        <v>433</v>
      </c>
      <c r="G16" s="157">
        <v>0.1</v>
      </c>
      <c r="H16" s="158">
        <v>3.0000000000000001E-3</v>
      </c>
      <c r="I16" s="159">
        <v>28</v>
      </c>
      <c r="J16" s="159">
        <v>28</v>
      </c>
      <c r="K16" s="157">
        <f>$D$16*E16/1000</f>
        <v>4.3999999999999997E-2</v>
      </c>
      <c r="L16" s="157">
        <f t="shared" ref="L16:P16" si="9">$D$16*F16/1000</f>
        <v>19.052</v>
      </c>
      <c r="M16" s="157">
        <f t="shared" si="9"/>
        <v>4.4000000000000003E-3</v>
      </c>
      <c r="N16" s="157">
        <f t="shared" si="9"/>
        <v>1.3200000000000001E-4</v>
      </c>
      <c r="O16" s="157">
        <f t="shared" si="9"/>
        <v>1.232</v>
      </c>
      <c r="P16" s="157">
        <f t="shared" si="9"/>
        <v>1.232</v>
      </c>
      <c r="Q16" s="155">
        <f>'enero 2020'!$G$53</f>
        <v>1.8800000000000003</v>
      </c>
      <c r="R16" s="160" t="s">
        <v>113</v>
      </c>
      <c r="S16" s="158">
        <f t="shared" si="3"/>
        <v>2.3404255319148932E-2</v>
      </c>
      <c r="T16" s="158">
        <f t="shared" si="4"/>
        <v>10.134042553191488</v>
      </c>
      <c r="U16" s="158">
        <f t="shared" si="5"/>
        <v>2.3404255319148934E-3</v>
      </c>
      <c r="V16" s="158">
        <f t="shared" si="6"/>
        <v>7.0212765957446799E-5</v>
      </c>
      <c r="W16" s="158">
        <f t="shared" si="7"/>
        <v>0.65531914893617005</v>
      </c>
      <c r="X16" s="158">
        <f t="shared" si="8"/>
        <v>0.65531914893617005</v>
      </c>
    </row>
    <row r="17" spans="1:24" ht="27.6" x14ac:dyDescent="0.25">
      <c r="A17" s="109">
        <v>6</v>
      </c>
      <c r="B17" s="156">
        <v>7.1</v>
      </c>
      <c r="C17" s="155">
        <v>54395</v>
      </c>
      <c r="D17" s="155">
        <v>42</v>
      </c>
      <c r="E17" s="155">
        <v>1</v>
      </c>
      <c r="F17" s="155">
        <v>433</v>
      </c>
      <c r="G17" s="157">
        <v>0.1</v>
      </c>
      <c r="H17" s="158">
        <v>3.0000000000000001E-3</v>
      </c>
      <c r="I17" s="159">
        <v>28</v>
      </c>
      <c r="J17" s="159">
        <v>28</v>
      </c>
      <c r="K17" s="157">
        <f>$D$17*E17/1000</f>
        <v>4.2000000000000003E-2</v>
      </c>
      <c r="L17" s="157">
        <f t="shared" ref="L17:P17" si="10">$D$17*F17/1000</f>
        <v>18.186</v>
      </c>
      <c r="M17" s="157">
        <f t="shared" si="10"/>
        <v>4.2000000000000006E-3</v>
      </c>
      <c r="N17" s="157">
        <f t="shared" si="10"/>
        <v>1.26E-4</v>
      </c>
      <c r="O17" s="157">
        <f t="shared" si="10"/>
        <v>1.1759999999999999</v>
      </c>
      <c r="P17" s="157">
        <f t="shared" si="10"/>
        <v>1.1759999999999999</v>
      </c>
      <c r="Q17" s="155">
        <f>'enero 2020'!$G$53</f>
        <v>1.8800000000000003</v>
      </c>
      <c r="R17" s="160" t="s">
        <v>113</v>
      </c>
      <c r="S17" s="158">
        <f t="shared" si="3"/>
        <v>2.2340425531914891E-2</v>
      </c>
      <c r="T17" s="158">
        <f t="shared" si="4"/>
        <v>9.6734042553191468</v>
      </c>
      <c r="U17" s="158">
        <f t="shared" si="5"/>
        <v>2.2340425531914895E-3</v>
      </c>
      <c r="V17" s="158">
        <f t="shared" si="6"/>
        <v>6.7021276595744675E-5</v>
      </c>
      <c r="W17" s="158">
        <f t="shared" si="7"/>
        <v>0.62553191489361692</v>
      </c>
      <c r="X17" s="158">
        <f t="shared" si="8"/>
        <v>0.62553191489361692</v>
      </c>
    </row>
    <row r="18" spans="1:24" ht="27.6" x14ac:dyDescent="0.25">
      <c r="A18" s="109">
        <v>7</v>
      </c>
      <c r="B18" s="156">
        <v>6.7</v>
      </c>
      <c r="C18" s="155">
        <v>54439</v>
      </c>
      <c r="D18" s="155">
        <v>44</v>
      </c>
      <c r="E18" s="155">
        <v>1</v>
      </c>
      <c r="F18" s="155">
        <v>433</v>
      </c>
      <c r="G18" s="157">
        <v>0.1</v>
      </c>
      <c r="H18" s="158">
        <v>3.0000000000000001E-3</v>
      </c>
      <c r="I18" s="159">
        <v>28</v>
      </c>
      <c r="J18" s="159">
        <v>28</v>
      </c>
      <c r="K18" s="157">
        <f>$D$18*E18/1000</f>
        <v>4.3999999999999997E-2</v>
      </c>
      <c r="L18" s="157">
        <f t="shared" ref="L18:P18" si="11">$D$18*F18/1000</f>
        <v>19.052</v>
      </c>
      <c r="M18" s="157">
        <f t="shared" si="11"/>
        <v>4.4000000000000003E-3</v>
      </c>
      <c r="N18" s="157">
        <f t="shared" si="11"/>
        <v>1.3200000000000001E-4</v>
      </c>
      <c r="O18" s="157">
        <f t="shared" si="11"/>
        <v>1.232</v>
      </c>
      <c r="P18" s="157">
        <f t="shared" si="11"/>
        <v>1.232</v>
      </c>
      <c r="Q18" s="155">
        <f>'enero 2020'!$G$53</f>
        <v>1.8800000000000003</v>
      </c>
      <c r="R18" s="160" t="s">
        <v>113</v>
      </c>
      <c r="S18" s="158">
        <f t="shared" si="3"/>
        <v>2.3404255319148932E-2</v>
      </c>
      <c r="T18" s="158">
        <f t="shared" si="4"/>
        <v>10.134042553191488</v>
      </c>
      <c r="U18" s="158">
        <f t="shared" si="5"/>
        <v>2.3404255319148934E-3</v>
      </c>
      <c r="V18" s="158">
        <f t="shared" si="6"/>
        <v>7.0212765957446799E-5</v>
      </c>
      <c r="W18" s="158">
        <f t="shared" si="7"/>
        <v>0.65531914893617005</v>
      </c>
      <c r="X18" s="158">
        <f t="shared" si="8"/>
        <v>0.65531914893617005</v>
      </c>
    </row>
    <row r="19" spans="1:24" ht="13.8" x14ac:dyDescent="0.25">
      <c r="A19" s="109">
        <v>8</v>
      </c>
      <c r="B19" s="156">
        <v>7</v>
      </c>
      <c r="C19" s="155">
        <v>54439</v>
      </c>
      <c r="D19" s="155"/>
      <c r="E19" s="155">
        <v>1</v>
      </c>
      <c r="F19" s="155">
        <v>433</v>
      </c>
      <c r="G19" s="157">
        <v>0.1</v>
      </c>
      <c r="H19" s="158">
        <v>3.0000000000000001E-3</v>
      </c>
      <c r="I19" s="159">
        <v>28</v>
      </c>
      <c r="J19" s="159">
        <v>28</v>
      </c>
      <c r="K19" s="160" t="s">
        <v>112</v>
      </c>
      <c r="L19" s="160" t="s">
        <v>112</v>
      </c>
      <c r="M19" s="160" t="s">
        <v>112</v>
      </c>
      <c r="N19" s="160" t="s">
        <v>112</v>
      </c>
      <c r="O19" s="160" t="s">
        <v>112</v>
      </c>
      <c r="P19" s="160" t="s">
        <v>112</v>
      </c>
      <c r="Q19" s="155">
        <f>'enero 2020'!$G$53</f>
        <v>1.8800000000000003</v>
      </c>
      <c r="R19" s="160" t="s">
        <v>112</v>
      </c>
      <c r="S19" s="158"/>
      <c r="T19" s="158"/>
      <c r="U19" s="158"/>
      <c r="V19" s="158"/>
      <c r="W19" s="158"/>
      <c r="X19" s="158"/>
    </row>
    <row r="20" spans="1:24" ht="13.8" x14ac:dyDescent="0.25">
      <c r="A20" s="109">
        <v>9</v>
      </c>
      <c r="B20" s="156">
        <v>6.2</v>
      </c>
      <c r="C20" s="155">
        <v>54439</v>
      </c>
      <c r="D20" s="155"/>
      <c r="E20" s="155">
        <v>1</v>
      </c>
      <c r="F20" s="155">
        <v>433</v>
      </c>
      <c r="G20" s="157">
        <v>0.1</v>
      </c>
      <c r="H20" s="158">
        <v>3.0000000000000001E-3</v>
      </c>
      <c r="I20" s="159">
        <v>28</v>
      </c>
      <c r="J20" s="159">
        <v>28</v>
      </c>
      <c r="K20" s="160" t="s">
        <v>112</v>
      </c>
      <c r="L20" s="160" t="s">
        <v>112</v>
      </c>
      <c r="M20" s="160" t="s">
        <v>112</v>
      </c>
      <c r="N20" s="160" t="s">
        <v>112</v>
      </c>
      <c r="O20" s="160" t="s">
        <v>112</v>
      </c>
      <c r="P20" s="160" t="s">
        <v>112</v>
      </c>
      <c r="Q20" s="155">
        <f>'enero 2020'!$G$53</f>
        <v>1.8800000000000003</v>
      </c>
      <c r="R20" s="160" t="s">
        <v>112</v>
      </c>
      <c r="S20" s="158"/>
      <c r="T20" s="158"/>
      <c r="U20" s="158"/>
      <c r="V20" s="158"/>
      <c r="W20" s="158"/>
      <c r="X20" s="158"/>
    </row>
    <row r="21" spans="1:24" ht="13.8" x14ac:dyDescent="0.25">
      <c r="A21" s="109">
        <v>10</v>
      </c>
      <c r="B21" s="156">
        <v>6.7</v>
      </c>
      <c r="C21" s="155">
        <v>54439</v>
      </c>
      <c r="D21" s="155"/>
      <c r="E21" s="155">
        <v>1</v>
      </c>
      <c r="F21" s="155">
        <v>433</v>
      </c>
      <c r="G21" s="157">
        <v>0.1</v>
      </c>
      <c r="H21" s="158">
        <v>3.0000000000000001E-3</v>
      </c>
      <c r="I21" s="159">
        <v>28</v>
      </c>
      <c r="J21" s="159">
        <v>28</v>
      </c>
      <c r="K21" s="160" t="s">
        <v>112</v>
      </c>
      <c r="L21" s="160" t="s">
        <v>112</v>
      </c>
      <c r="M21" s="160" t="s">
        <v>112</v>
      </c>
      <c r="N21" s="160" t="s">
        <v>112</v>
      </c>
      <c r="O21" s="160" t="s">
        <v>112</v>
      </c>
      <c r="P21" s="160" t="s">
        <v>112</v>
      </c>
      <c r="Q21" s="155">
        <f>'enero 2020'!$G$53</f>
        <v>1.8800000000000003</v>
      </c>
      <c r="R21" s="160" t="s">
        <v>112</v>
      </c>
      <c r="S21" s="158"/>
      <c r="T21" s="158"/>
      <c r="U21" s="158"/>
      <c r="V21" s="158"/>
      <c r="W21" s="158"/>
      <c r="X21" s="158"/>
    </row>
    <row r="22" spans="1:24" ht="13.8" x14ac:dyDescent="0.25">
      <c r="A22" s="109">
        <v>11</v>
      </c>
      <c r="B22" s="156">
        <v>6.2</v>
      </c>
      <c r="C22" s="155">
        <v>54439</v>
      </c>
      <c r="D22" s="155"/>
      <c r="E22" s="155">
        <v>1</v>
      </c>
      <c r="F22" s="155">
        <v>433</v>
      </c>
      <c r="G22" s="157">
        <v>0.1</v>
      </c>
      <c r="H22" s="158">
        <v>3.0000000000000001E-3</v>
      </c>
      <c r="I22" s="159">
        <v>28</v>
      </c>
      <c r="J22" s="159">
        <v>28</v>
      </c>
      <c r="K22" s="160" t="s">
        <v>112</v>
      </c>
      <c r="L22" s="160" t="s">
        <v>112</v>
      </c>
      <c r="M22" s="160" t="s">
        <v>112</v>
      </c>
      <c r="N22" s="160" t="s">
        <v>112</v>
      </c>
      <c r="O22" s="160" t="s">
        <v>112</v>
      </c>
      <c r="P22" s="160" t="s">
        <v>112</v>
      </c>
      <c r="Q22" s="155">
        <f>'enero 2020'!$G$53</f>
        <v>1.8800000000000003</v>
      </c>
      <c r="R22" s="160" t="s">
        <v>112</v>
      </c>
      <c r="S22" s="158"/>
      <c r="T22" s="158"/>
      <c r="U22" s="158"/>
      <c r="V22" s="158"/>
      <c r="W22" s="158"/>
      <c r="X22" s="158"/>
    </row>
    <row r="23" spans="1:24" ht="13.8" x14ac:dyDescent="0.25">
      <c r="A23" s="109">
        <v>12</v>
      </c>
      <c r="B23" s="156">
        <v>6.3</v>
      </c>
      <c r="C23" s="155">
        <v>54439</v>
      </c>
      <c r="D23" s="155"/>
      <c r="E23" s="155">
        <v>1</v>
      </c>
      <c r="F23" s="155">
        <v>433</v>
      </c>
      <c r="G23" s="157">
        <v>0.1</v>
      </c>
      <c r="H23" s="158">
        <v>3.0000000000000001E-3</v>
      </c>
      <c r="I23" s="159">
        <v>28</v>
      </c>
      <c r="J23" s="159">
        <v>28</v>
      </c>
      <c r="K23" s="160" t="s">
        <v>112</v>
      </c>
      <c r="L23" s="160" t="s">
        <v>112</v>
      </c>
      <c r="M23" s="160" t="s">
        <v>112</v>
      </c>
      <c r="N23" s="160" t="s">
        <v>112</v>
      </c>
      <c r="O23" s="160" t="s">
        <v>112</v>
      </c>
      <c r="P23" s="160" t="s">
        <v>112</v>
      </c>
      <c r="Q23" s="155">
        <f>'enero 2020'!$G$53</f>
        <v>1.8800000000000003</v>
      </c>
      <c r="R23" s="160" t="s">
        <v>112</v>
      </c>
      <c r="S23" s="158"/>
      <c r="T23" s="158"/>
      <c r="U23" s="158"/>
      <c r="V23" s="158"/>
      <c r="W23" s="158"/>
      <c r="X23" s="158"/>
    </row>
    <row r="24" spans="1:24" ht="13.8" x14ac:dyDescent="0.25">
      <c r="A24" s="109">
        <v>13</v>
      </c>
      <c r="B24" s="156">
        <v>6.6</v>
      </c>
      <c r="C24" s="155">
        <v>54439</v>
      </c>
      <c r="D24" s="155"/>
      <c r="E24" s="155">
        <v>1</v>
      </c>
      <c r="F24" s="155">
        <v>433</v>
      </c>
      <c r="G24" s="157">
        <v>0.1</v>
      </c>
      <c r="H24" s="158">
        <v>3.0000000000000001E-3</v>
      </c>
      <c r="I24" s="159">
        <v>28</v>
      </c>
      <c r="J24" s="159">
        <v>28</v>
      </c>
      <c r="K24" s="160" t="s">
        <v>112</v>
      </c>
      <c r="L24" s="160" t="s">
        <v>112</v>
      </c>
      <c r="M24" s="160" t="s">
        <v>112</v>
      </c>
      <c r="N24" s="160" t="s">
        <v>112</v>
      </c>
      <c r="O24" s="160" t="s">
        <v>112</v>
      </c>
      <c r="P24" s="160" t="s">
        <v>112</v>
      </c>
      <c r="Q24" s="155">
        <f>'enero 2020'!$G$53</f>
        <v>1.8800000000000003</v>
      </c>
      <c r="R24" s="160" t="s">
        <v>112</v>
      </c>
      <c r="S24" s="158"/>
      <c r="T24" s="158"/>
      <c r="U24" s="158"/>
      <c r="V24" s="158"/>
      <c r="W24" s="158"/>
      <c r="X24" s="158"/>
    </row>
    <row r="25" spans="1:24" ht="13.8" x14ac:dyDescent="0.25">
      <c r="A25" s="109">
        <v>14</v>
      </c>
      <c r="B25" s="156">
        <v>6.8</v>
      </c>
      <c r="C25" s="155">
        <v>54439</v>
      </c>
      <c r="D25" s="155"/>
      <c r="E25" s="155">
        <v>1</v>
      </c>
      <c r="F25" s="155">
        <v>433</v>
      </c>
      <c r="G25" s="157">
        <v>0.1</v>
      </c>
      <c r="H25" s="158">
        <v>3.0000000000000001E-3</v>
      </c>
      <c r="I25" s="159">
        <v>28</v>
      </c>
      <c r="J25" s="159">
        <v>28</v>
      </c>
      <c r="K25" s="160" t="s">
        <v>112</v>
      </c>
      <c r="L25" s="160" t="s">
        <v>112</v>
      </c>
      <c r="M25" s="160" t="s">
        <v>112</v>
      </c>
      <c r="N25" s="160" t="s">
        <v>112</v>
      </c>
      <c r="O25" s="160" t="s">
        <v>112</v>
      </c>
      <c r="P25" s="160" t="s">
        <v>112</v>
      </c>
      <c r="Q25" s="155">
        <f>'enero 2020'!$G$53</f>
        <v>1.8800000000000003</v>
      </c>
      <c r="R25" s="160" t="s">
        <v>112</v>
      </c>
      <c r="S25" s="158"/>
      <c r="T25" s="158"/>
      <c r="U25" s="158"/>
      <c r="V25" s="158"/>
      <c r="W25" s="158"/>
      <c r="X25" s="158"/>
    </row>
    <row r="26" spans="1:24" ht="13.8" x14ac:dyDescent="0.25">
      <c r="A26" s="109">
        <v>15</v>
      </c>
      <c r="B26" s="156">
        <v>6.7</v>
      </c>
      <c r="C26" s="155">
        <v>54439</v>
      </c>
      <c r="D26" s="155"/>
      <c r="E26" s="155">
        <v>1</v>
      </c>
      <c r="F26" s="155">
        <v>433</v>
      </c>
      <c r="G26" s="157">
        <v>0.1</v>
      </c>
      <c r="H26" s="158">
        <v>3.0000000000000001E-3</v>
      </c>
      <c r="I26" s="159">
        <v>28</v>
      </c>
      <c r="J26" s="159">
        <v>28</v>
      </c>
      <c r="K26" s="160" t="s">
        <v>112</v>
      </c>
      <c r="L26" s="160" t="s">
        <v>112</v>
      </c>
      <c r="M26" s="160" t="s">
        <v>112</v>
      </c>
      <c r="N26" s="160" t="s">
        <v>112</v>
      </c>
      <c r="O26" s="160" t="s">
        <v>112</v>
      </c>
      <c r="P26" s="160" t="s">
        <v>112</v>
      </c>
      <c r="Q26" s="155">
        <f>'enero 2020'!$G$53</f>
        <v>1.8800000000000003</v>
      </c>
      <c r="R26" s="160" t="s">
        <v>112</v>
      </c>
      <c r="S26" s="158"/>
      <c r="T26" s="158"/>
      <c r="U26" s="158"/>
      <c r="V26" s="158"/>
      <c r="W26" s="158"/>
      <c r="X26" s="158"/>
    </row>
    <row r="27" spans="1:24" ht="13.8" x14ac:dyDescent="0.25">
      <c r="A27" s="109">
        <v>16</v>
      </c>
      <c r="B27" s="156">
        <v>7.1</v>
      </c>
      <c r="C27" s="155">
        <v>54439</v>
      </c>
      <c r="D27" s="155"/>
      <c r="E27" s="155">
        <v>1</v>
      </c>
      <c r="F27" s="155">
        <v>433</v>
      </c>
      <c r="G27" s="157">
        <v>0.1</v>
      </c>
      <c r="H27" s="158">
        <v>3.0000000000000001E-3</v>
      </c>
      <c r="I27" s="159">
        <v>28</v>
      </c>
      <c r="J27" s="159">
        <v>28</v>
      </c>
      <c r="K27" s="160" t="s">
        <v>112</v>
      </c>
      <c r="L27" s="160" t="s">
        <v>112</v>
      </c>
      <c r="M27" s="160" t="s">
        <v>112</v>
      </c>
      <c r="N27" s="160" t="s">
        <v>112</v>
      </c>
      <c r="O27" s="160" t="s">
        <v>112</v>
      </c>
      <c r="P27" s="160" t="s">
        <v>112</v>
      </c>
      <c r="Q27" s="155">
        <f>'enero 2020'!$G$53</f>
        <v>1.8800000000000003</v>
      </c>
      <c r="R27" s="160" t="s">
        <v>112</v>
      </c>
      <c r="S27" s="158"/>
      <c r="T27" s="158"/>
      <c r="U27" s="158"/>
      <c r="V27" s="158"/>
      <c r="W27" s="158"/>
      <c r="X27" s="158"/>
    </row>
    <row r="28" spans="1:24" ht="27.6" x14ac:dyDescent="0.25">
      <c r="A28" s="109">
        <v>17</v>
      </c>
      <c r="B28" s="156">
        <v>7.1</v>
      </c>
      <c r="C28" s="155">
        <v>54482</v>
      </c>
      <c r="D28" s="155">
        <v>43</v>
      </c>
      <c r="E28" s="155">
        <v>1</v>
      </c>
      <c r="F28" s="155">
        <v>433</v>
      </c>
      <c r="G28" s="157">
        <v>0.1</v>
      </c>
      <c r="H28" s="158">
        <v>3.0000000000000001E-3</v>
      </c>
      <c r="I28" s="159">
        <v>28</v>
      </c>
      <c r="J28" s="159">
        <v>28</v>
      </c>
      <c r="K28" s="157">
        <f>$D$28*E28/1000</f>
        <v>4.2999999999999997E-2</v>
      </c>
      <c r="L28" s="157">
        <f t="shared" ref="L28:P28" si="12">$D$28*F28/1000</f>
        <v>18.619</v>
      </c>
      <c r="M28" s="157">
        <f t="shared" si="12"/>
        <v>4.3E-3</v>
      </c>
      <c r="N28" s="157">
        <f t="shared" si="12"/>
        <v>1.2899999999999999E-4</v>
      </c>
      <c r="O28" s="157">
        <f t="shared" si="12"/>
        <v>1.204</v>
      </c>
      <c r="P28" s="157">
        <f t="shared" si="12"/>
        <v>1.204</v>
      </c>
      <c r="Q28" s="155">
        <f>'enero 2020'!$G$53</f>
        <v>1.8800000000000003</v>
      </c>
      <c r="R28" s="160" t="s">
        <v>113</v>
      </c>
      <c r="S28" s="158">
        <f t="shared" si="3"/>
        <v>2.287234042553191E-2</v>
      </c>
      <c r="T28" s="158">
        <f t="shared" si="4"/>
        <v>9.9037234042553166</v>
      </c>
      <c r="U28" s="158">
        <f t="shared" si="5"/>
        <v>2.287234042553191E-3</v>
      </c>
      <c r="V28" s="158">
        <f t="shared" si="6"/>
        <v>6.861702127659573E-5</v>
      </c>
      <c r="W28" s="158">
        <f t="shared" si="7"/>
        <v>0.64042553191489349</v>
      </c>
      <c r="X28" s="158">
        <f t="shared" si="8"/>
        <v>0.64042553191489349</v>
      </c>
    </row>
    <row r="29" spans="1:24" ht="27.6" x14ac:dyDescent="0.25">
      <c r="A29" s="109">
        <v>18</v>
      </c>
      <c r="B29" s="156">
        <v>6.4</v>
      </c>
      <c r="C29" s="155">
        <v>54526</v>
      </c>
      <c r="D29" s="155">
        <v>44</v>
      </c>
      <c r="E29" s="155">
        <v>1</v>
      </c>
      <c r="F29" s="155">
        <v>433</v>
      </c>
      <c r="G29" s="157">
        <v>0.1</v>
      </c>
      <c r="H29" s="158">
        <v>3.0000000000000001E-3</v>
      </c>
      <c r="I29" s="159">
        <v>28</v>
      </c>
      <c r="J29" s="159">
        <v>28</v>
      </c>
      <c r="K29" s="157">
        <f>$D$29*E29/1000</f>
        <v>4.3999999999999997E-2</v>
      </c>
      <c r="L29" s="157">
        <f t="shared" ref="L29:P29" si="13">$D$29*F29/1000</f>
        <v>19.052</v>
      </c>
      <c r="M29" s="157">
        <f t="shared" si="13"/>
        <v>4.4000000000000003E-3</v>
      </c>
      <c r="N29" s="157">
        <f t="shared" si="13"/>
        <v>1.3200000000000001E-4</v>
      </c>
      <c r="O29" s="157">
        <f t="shared" si="13"/>
        <v>1.232</v>
      </c>
      <c r="P29" s="157">
        <f t="shared" si="13"/>
        <v>1.232</v>
      </c>
      <c r="Q29" s="155">
        <f>'enero 2020'!$G$53</f>
        <v>1.8800000000000003</v>
      </c>
      <c r="R29" s="160" t="s">
        <v>113</v>
      </c>
      <c r="S29" s="158">
        <f t="shared" si="3"/>
        <v>2.3404255319148932E-2</v>
      </c>
      <c r="T29" s="158">
        <f t="shared" si="4"/>
        <v>10.134042553191488</v>
      </c>
      <c r="U29" s="158">
        <f t="shared" si="5"/>
        <v>2.3404255319148934E-3</v>
      </c>
      <c r="V29" s="158">
        <f t="shared" si="6"/>
        <v>7.0212765957446799E-5</v>
      </c>
      <c r="W29" s="158">
        <f t="shared" si="7"/>
        <v>0.65531914893617005</v>
      </c>
      <c r="X29" s="158">
        <f t="shared" si="8"/>
        <v>0.65531914893617005</v>
      </c>
    </row>
    <row r="30" spans="1:24" ht="27.6" x14ac:dyDescent="0.25">
      <c r="A30" s="109">
        <v>19</v>
      </c>
      <c r="B30" s="156">
        <v>6.6</v>
      </c>
      <c r="C30" s="155">
        <v>54568</v>
      </c>
      <c r="D30" s="155">
        <v>42</v>
      </c>
      <c r="E30" s="155">
        <v>1</v>
      </c>
      <c r="F30" s="155">
        <v>433</v>
      </c>
      <c r="G30" s="157">
        <v>0.1</v>
      </c>
      <c r="H30" s="158">
        <v>3.0000000000000001E-3</v>
      </c>
      <c r="I30" s="159">
        <v>28</v>
      </c>
      <c r="J30" s="159">
        <v>28</v>
      </c>
      <c r="K30" s="157">
        <f>$D$30*E30/1000</f>
        <v>4.2000000000000003E-2</v>
      </c>
      <c r="L30" s="157">
        <f t="shared" ref="L30:P30" si="14">$D$30*F30/1000</f>
        <v>18.186</v>
      </c>
      <c r="M30" s="157">
        <f t="shared" si="14"/>
        <v>4.2000000000000006E-3</v>
      </c>
      <c r="N30" s="157">
        <f t="shared" si="14"/>
        <v>1.26E-4</v>
      </c>
      <c r="O30" s="157">
        <f t="shared" si="14"/>
        <v>1.1759999999999999</v>
      </c>
      <c r="P30" s="157">
        <f t="shared" si="14"/>
        <v>1.1759999999999999</v>
      </c>
      <c r="Q30" s="155">
        <f>'enero 2020'!$G$53</f>
        <v>1.8800000000000003</v>
      </c>
      <c r="R30" s="160" t="s">
        <v>113</v>
      </c>
      <c r="S30" s="158">
        <f t="shared" si="3"/>
        <v>2.2340425531914891E-2</v>
      </c>
      <c r="T30" s="158">
        <f t="shared" si="4"/>
        <v>9.6734042553191468</v>
      </c>
      <c r="U30" s="158">
        <f t="shared" si="5"/>
        <v>2.2340425531914895E-3</v>
      </c>
      <c r="V30" s="158">
        <f t="shared" si="6"/>
        <v>6.7021276595744675E-5</v>
      </c>
      <c r="W30" s="158">
        <f t="shared" si="7"/>
        <v>0.62553191489361692</v>
      </c>
      <c r="X30" s="158">
        <f t="shared" si="8"/>
        <v>0.62553191489361692</v>
      </c>
    </row>
    <row r="31" spans="1:24" ht="13.8" x14ac:dyDescent="0.25">
      <c r="A31" s="109">
        <v>20</v>
      </c>
      <c r="B31" s="156">
        <v>6.8</v>
      </c>
      <c r="C31" s="155">
        <v>54568</v>
      </c>
      <c r="D31" s="155"/>
      <c r="E31" s="155">
        <v>1</v>
      </c>
      <c r="F31" s="155">
        <v>433</v>
      </c>
      <c r="G31" s="157">
        <v>0.1</v>
      </c>
      <c r="H31" s="158">
        <v>3.0000000000000001E-3</v>
      </c>
      <c r="I31" s="159">
        <v>28</v>
      </c>
      <c r="J31" s="159">
        <v>28</v>
      </c>
      <c r="K31" s="160" t="s">
        <v>112</v>
      </c>
      <c r="L31" s="160" t="s">
        <v>112</v>
      </c>
      <c r="M31" s="160" t="s">
        <v>112</v>
      </c>
      <c r="N31" s="160" t="s">
        <v>112</v>
      </c>
      <c r="O31" s="160" t="s">
        <v>112</v>
      </c>
      <c r="P31" s="160" t="s">
        <v>112</v>
      </c>
      <c r="Q31" s="155">
        <f>'enero 2020'!$G$53</f>
        <v>1.8800000000000003</v>
      </c>
      <c r="R31" s="160" t="s">
        <v>112</v>
      </c>
      <c r="S31" s="158"/>
      <c r="T31" s="158"/>
      <c r="U31" s="158"/>
      <c r="V31" s="158"/>
      <c r="W31" s="158"/>
      <c r="X31" s="158"/>
    </row>
    <row r="32" spans="1:24" ht="27.6" x14ac:dyDescent="0.25">
      <c r="A32" s="109">
        <v>21</v>
      </c>
      <c r="B32" s="156">
        <v>6.3</v>
      </c>
      <c r="C32" s="155">
        <v>54612</v>
      </c>
      <c r="D32" s="155">
        <v>44</v>
      </c>
      <c r="E32" s="155">
        <v>1</v>
      </c>
      <c r="F32" s="155">
        <v>433</v>
      </c>
      <c r="G32" s="157">
        <v>0.1</v>
      </c>
      <c r="H32" s="158">
        <v>3.0000000000000001E-3</v>
      </c>
      <c r="I32" s="159">
        <v>28</v>
      </c>
      <c r="J32" s="159">
        <v>28</v>
      </c>
      <c r="K32" s="157">
        <f>$D$32*E32/1000</f>
        <v>4.3999999999999997E-2</v>
      </c>
      <c r="L32" s="157">
        <f t="shared" ref="L32:P32" si="15">$D$32*F32/1000</f>
        <v>19.052</v>
      </c>
      <c r="M32" s="157">
        <f t="shared" si="15"/>
        <v>4.4000000000000003E-3</v>
      </c>
      <c r="N32" s="157">
        <f t="shared" si="15"/>
        <v>1.3200000000000001E-4</v>
      </c>
      <c r="O32" s="157">
        <f t="shared" si="15"/>
        <v>1.232</v>
      </c>
      <c r="P32" s="157">
        <f t="shared" si="15"/>
        <v>1.232</v>
      </c>
      <c r="Q32" s="155">
        <f>'enero 2020'!$G$53</f>
        <v>1.8800000000000003</v>
      </c>
      <c r="R32" s="160" t="s">
        <v>113</v>
      </c>
      <c r="S32" s="158">
        <f t="shared" si="3"/>
        <v>2.3404255319148932E-2</v>
      </c>
      <c r="T32" s="158">
        <f t="shared" si="4"/>
        <v>10.134042553191488</v>
      </c>
      <c r="U32" s="158">
        <f t="shared" si="5"/>
        <v>2.3404255319148934E-3</v>
      </c>
      <c r="V32" s="158">
        <f t="shared" si="6"/>
        <v>7.0212765957446799E-5</v>
      </c>
      <c r="W32" s="158">
        <f t="shared" si="7"/>
        <v>0.65531914893617005</v>
      </c>
      <c r="X32" s="158">
        <f t="shared" si="8"/>
        <v>0.65531914893617005</v>
      </c>
    </row>
    <row r="33" spans="1:24" ht="13.8" x14ac:dyDescent="0.25">
      <c r="A33" s="109">
        <v>22</v>
      </c>
      <c r="B33" s="156">
        <v>6.9</v>
      </c>
      <c r="C33" s="155">
        <v>54612</v>
      </c>
      <c r="D33" s="155">
        <v>0</v>
      </c>
      <c r="E33" s="155">
        <v>1</v>
      </c>
      <c r="F33" s="155">
        <v>433</v>
      </c>
      <c r="G33" s="157">
        <v>0.1</v>
      </c>
      <c r="H33" s="158">
        <v>3.0000000000000001E-3</v>
      </c>
      <c r="I33" s="159">
        <v>28</v>
      </c>
      <c r="J33" s="159">
        <v>28</v>
      </c>
      <c r="K33" s="160" t="s">
        <v>112</v>
      </c>
      <c r="L33" s="160" t="s">
        <v>112</v>
      </c>
      <c r="M33" s="160" t="s">
        <v>112</v>
      </c>
      <c r="N33" s="160" t="s">
        <v>112</v>
      </c>
      <c r="O33" s="160" t="s">
        <v>112</v>
      </c>
      <c r="P33" s="160" t="s">
        <v>112</v>
      </c>
      <c r="Q33" s="155">
        <f>'enero 2020'!$G$53</f>
        <v>1.8800000000000003</v>
      </c>
      <c r="R33" s="160" t="s">
        <v>112</v>
      </c>
      <c r="S33" s="158"/>
      <c r="T33" s="158"/>
      <c r="U33" s="158"/>
      <c r="V33" s="158"/>
      <c r="W33" s="158"/>
      <c r="X33" s="158"/>
    </row>
    <row r="34" spans="1:24" ht="13.8" x14ac:dyDescent="0.25">
      <c r="A34" s="109">
        <v>23</v>
      </c>
      <c r="B34" s="156">
        <v>6.9</v>
      </c>
      <c r="C34" s="155">
        <v>54612</v>
      </c>
      <c r="D34" s="155">
        <v>0</v>
      </c>
      <c r="E34" s="155">
        <v>1</v>
      </c>
      <c r="F34" s="155">
        <v>433</v>
      </c>
      <c r="G34" s="157">
        <v>0.1</v>
      </c>
      <c r="H34" s="158">
        <v>3.0000000000000001E-3</v>
      </c>
      <c r="I34" s="159">
        <v>28</v>
      </c>
      <c r="J34" s="159">
        <v>28</v>
      </c>
      <c r="K34" s="160" t="s">
        <v>112</v>
      </c>
      <c r="L34" s="160" t="s">
        <v>112</v>
      </c>
      <c r="M34" s="160" t="s">
        <v>112</v>
      </c>
      <c r="N34" s="160" t="s">
        <v>112</v>
      </c>
      <c r="O34" s="160" t="s">
        <v>112</v>
      </c>
      <c r="P34" s="160" t="s">
        <v>112</v>
      </c>
      <c r="Q34" s="155">
        <f>'enero 2020'!$G$53</f>
        <v>1.8800000000000003</v>
      </c>
      <c r="R34" s="160" t="s">
        <v>112</v>
      </c>
      <c r="S34" s="158"/>
      <c r="T34" s="158"/>
      <c r="U34" s="158"/>
      <c r="V34" s="158"/>
      <c r="W34" s="158"/>
      <c r="X34" s="158"/>
    </row>
    <row r="35" spans="1:24" ht="27.6" x14ac:dyDescent="0.25">
      <c r="A35" s="109">
        <v>24</v>
      </c>
      <c r="B35" s="156">
        <v>6.6</v>
      </c>
      <c r="C35" s="155">
        <v>54654</v>
      </c>
      <c r="D35" s="155">
        <v>42</v>
      </c>
      <c r="E35" s="155">
        <v>1</v>
      </c>
      <c r="F35" s="155">
        <v>433</v>
      </c>
      <c r="G35" s="157">
        <v>0.1</v>
      </c>
      <c r="H35" s="158">
        <v>3.0000000000000001E-3</v>
      </c>
      <c r="I35" s="159">
        <v>28</v>
      </c>
      <c r="J35" s="159">
        <v>28</v>
      </c>
      <c r="K35" s="157">
        <f>$D$35*E35/1000</f>
        <v>4.2000000000000003E-2</v>
      </c>
      <c r="L35" s="157">
        <f t="shared" ref="L35:P35" si="16">$D$35*F35/1000</f>
        <v>18.186</v>
      </c>
      <c r="M35" s="157">
        <f t="shared" si="16"/>
        <v>4.2000000000000006E-3</v>
      </c>
      <c r="N35" s="157">
        <f t="shared" si="16"/>
        <v>1.26E-4</v>
      </c>
      <c r="O35" s="157">
        <f t="shared" si="16"/>
        <v>1.1759999999999999</v>
      </c>
      <c r="P35" s="157">
        <f t="shared" si="16"/>
        <v>1.1759999999999999</v>
      </c>
      <c r="Q35" s="155">
        <f>'enero 2020'!$G$53</f>
        <v>1.8800000000000003</v>
      </c>
      <c r="R35" s="160" t="s">
        <v>113</v>
      </c>
      <c r="S35" s="158">
        <f t="shared" si="3"/>
        <v>2.2340425531914891E-2</v>
      </c>
      <c r="T35" s="158">
        <f t="shared" si="4"/>
        <v>9.6734042553191468</v>
      </c>
      <c r="U35" s="158">
        <f t="shared" si="5"/>
        <v>2.2340425531914895E-3</v>
      </c>
      <c r="V35" s="158">
        <f t="shared" si="6"/>
        <v>6.7021276595744675E-5</v>
      </c>
      <c r="W35" s="158">
        <f t="shared" si="7"/>
        <v>0.62553191489361692</v>
      </c>
      <c r="X35" s="158">
        <f t="shared" si="8"/>
        <v>0.62553191489361692</v>
      </c>
    </row>
    <row r="36" spans="1:24" ht="27.6" x14ac:dyDescent="0.25">
      <c r="A36" s="109">
        <v>25</v>
      </c>
      <c r="B36" s="156">
        <v>6.5</v>
      </c>
      <c r="C36" s="155">
        <v>54699</v>
      </c>
      <c r="D36" s="155">
        <v>45</v>
      </c>
      <c r="E36" s="155">
        <v>1</v>
      </c>
      <c r="F36" s="155">
        <v>433</v>
      </c>
      <c r="G36" s="157">
        <v>0.1</v>
      </c>
      <c r="H36" s="158">
        <v>3.0000000000000001E-3</v>
      </c>
      <c r="I36" s="159">
        <v>28</v>
      </c>
      <c r="J36" s="159">
        <v>28</v>
      </c>
      <c r="K36" s="157">
        <f>$D$36*E36/1000</f>
        <v>4.4999999999999998E-2</v>
      </c>
      <c r="L36" s="157">
        <f t="shared" ref="L36:P36" si="17">$D$36*F36/1000</f>
        <v>19.484999999999999</v>
      </c>
      <c r="M36" s="157">
        <f t="shared" si="17"/>
        <v>4.4999999999999997E-3</v>
      </c>
      <c r="N36" s="157">
        <f t="shared" si="17"/>
        <v>1.35E-4</v>
      </c>
      <c r="O36" s="157">
        <f t="shared" si="17"/>
        <v>1.26</v>
      </c>
      <c r="P36" s="157">
        <f t="shared" si="17"/>
        <v>1.26</v>
      </c>
      <c r="Q36" s="155">
        <f>'enero 2020'!$G$53</f>
        <v>1.8800000000000003</v>
      </c>
      <c r="R36" s="160" t="s">
        <v>113</v>
      </c>
      <c r="S36" s="158">
        <f t="shared" si="3"/>
        <v>2.3936170212765954E-2</v>
      </c>
      <c r="T36" s="158">
        <f t="shared" si="4"/>
        <v>10.364361702127658</v>
      </c>
      <c r="U36" s="158">
        <f t="shared" si="5"/>
        <v>2.3936170212765953E-3</v>
      </c>
      <c r="V36" s="158">
        <f t="shared" si="6"/>
        <v>7.1808510638297855E-5</v>
      </c>
      <c r="W36" s="158">
        <f t="shared" si="7"/>
        <v>0.67021276595744672</v>
      </c>
      <c r="X36" s="158">
        <f t="shared" si="8"/>
        <v>0.67021276595744672</v>
      </c>
    </row>
    <row r="37" spans="1:24" ht="27.6" x14ac:dyDescent="0.25">
      <c r="A37" s="109">
        <v>26</v>
      </c>
      <c r="B37" s="156">
        <v>6.8</v>
      </c>
      <c r="C37" s="155">
        <v>54742</v>
      </c>
      <c r="D37" s="155">
        <v>43</v>
      </c>
      <c r="E37" s="155">
        <v>1</v>
      </c>
      <c r="F37" s="155">
        <v>433</v>
      </c>
      <c r="G37" s="157">
        <v>0.1</v>
      </c>
      <c r="H37" s="158">
        <v>3.0000000000000001E-3</v>
      </c>
      <c r="I37" s="159">
        <v>28</v>
      </c>
      <c r="J37" s="159">
        <v>28</v>
      </c>
      <c r="K37" s="157">
        <f>$D$37*E37/1000</f>
        <v>4.2999999999999997E-2</v>
      </c>
      <c r="L37" s="157">
        <f t="shared" ref="L37:P37" si="18">$D$37*F37/1000</f>
        <v>18.619</v>
      </c>
      <c r="M37" s="157">
        <f t="shared" si="18"/>
        <v>4.3E-3</v>
      </c>
      <c r="N37" s="157">
        <f t="shared" si="18"/>
        <v>1.2899999999999999E-4</v>
      </c>
      <c r="O37" s="157">
        <f t="shared" si="18"/>
        <v>1.204</v>
      </c>
      <c r="P37" s="157">
        <f t="shared" si="18"/>
        <v>1.204</v>
      </c>
      <c r="Q37" s="155">
        <f>'enero 2020'!$G$53</f>
        <v>1.8800000000000003</v>
      </c>
      <c r="R37" s="160" t="s">
        <v>113</v>
      </c>
      <c r="S37" s="158">
        <f t="shared" si="3"/>
        <v>2.287234042553191E-2</v>
      </c>
      <c r="T37" s="158">
        <f t="shared" si="4"/>
        <v>9.9037234042553166</v>
      </c>
      <c r="U37" s="158">
        <f t="shared" si="5"/>
        <v>2.287234042553191E-3</v>
      </c>
      <c r="V37" s="158">
        <f t="shared" si="6"/>
        <v>6.861702127659573E-5</v>
      </c>
      <c r="W37" s="158">
        <f t="shared" si="7"/>
        <v>0.64042553191489349</v>
      </c>
      <c r="X37" s="158">
        <f t="shared" si="8"/>
        <v>0.64042553191489349</v>
      </c>
    </row>
    <row r="38" spans="1:24" ht="27.6" x14ac:dyDescent="0.25">
      <c r="A38" s="109">
        <v>27</v>
      </c>
      <c r="B38" s="156">
        <v>6.9</v>
      </c>
      <c r="C38" s="155">
        <v>54784</v>
      </c>
      <c r="D38" s="155">
        <v>42</v>
      </c>
      <c r="E38" s="155">
        <v>1</v>
      </c>
      <c r="F38" s="155">
        <v>433</v>
      </c>
      <c r="G38" s="157">
        <v>0.1</v>
      </c>
      <c r="H38" s="158">
        <v>3.0000000000000001E-3</v>
      </c>
      <c r="I38" s="159">
        <v>28</v>
      </c>
      <c r="J38" s="159">
        <v>28</v>
      </c>
      <c r="K38" s="157">
        <f>$D$38*E38/1000</f>
        <v>4.2000000000000003E-2</v>
      </c>
      <c r="L38" s="157">
        <f t="shared" ref="L38:P38" si="19">$D$38*F38/1000</f>
        <v>18.186</v>
      </c>
      <c r="M38" s="157">
        <f t="shared" si="19"/>
        <v>4.2000000000000006E-3</v>
      </c>
      <c r="N38" s="157">
        <f t="shared" si="19"/>
        <v>1.26E-4</v>
      </c>
      <c r="O38" s="157">
        <f t="shared" si="19"/>
        <v>1.1759999999999999</v>
      </c>
      <c r="P38" s="157">
        <f t="shared" si="19"/>
        <v>1.1759999999999999</v>
      </c>
      <c r="Q38" s="155">
        <f>'enero 2020'!$G$53</f>
        <v>1.8800000000000003</v>
      </c>
      <c r="R38" s="160" t="s">
        <v>113</v>
      </c>
      <c r="S38" s="158">
        <f t="shared" si="3"/>
        <v>2.2340425531914891E-2</v>
      </c>
      <c r="T38" s="158">
        <f t="shared" si="4"/>
        <v>9.6734042553191468</v>
      </c>
      <c r="U38" s="158">
        <f t="shared" si="5"/>
        <v>2.2340425531914895E-3</v>
      </c>
      <c r="V38" s="158">
        <f t="shared" si="6"/>
        <v>6.7021276595744675E-5</v>
      </c>
      <c r="W38" s="158">
        <f t="shared" si="7"/>
        <v>0.62553191489361692</v>
      </c>
      <c r="X38" s="158">
        <f t="shared" si="8"/>
        <v>0.62553191489361692</v>
      </c>
    </row>
    <row r="39" spans="1:24" ht="27.6" x14ac:dyDescent="0.25">
      <c r="A39" s="109">
        <v>28</v>
      </c>
      <c r="B39" s="156">
        <v>7</v>
      </c>
      <c r="C39" s="155">
        <v>54826</v>
      </c>
      <c r="D39" s="155">
        <v>42</v>
      </c>
      <c r="E39" s="155">
        <v>1</v>
      </c>
      <c r="F39" s="155">
        <v>279</v>
      </c>
      <c r="G39" s="157">
        <v>0.1</v>
      </c>
      <c r="H39" s="158">
        <v>3.2000000000000001E-2</v>
      </c>
      <c r="I39" s="159">
        <v>36</v>
      </c>
      <c r="J39" s="159">
        <v>40</v>
      </c>
      <c r="K39" s="157">
        <f>$D$39*E39/1000</f>
        <v>4.2000000000000003E-2</v>
      </c>
      <c r="L39" s="157">
        <f t="shared" ref="L39:P39" si="20">$D$39*F39/1000</f>
        <v>11.718</v>
      </c>
      <c r="M39" s="157">
        <f t="shared" si="20"/>
        <v>4.2000000000000006E-3</v>
      </c>
      <c r="N39" s="157">
        <f t="shared" si="20"/>
        <v>1.3440000000000001E-3</v>
      </c>
      <c r="O39" s="157">
        <f t="shared" si="20"/>
        <v>1.512</v>
      </c>
      <c r="P39" s="157">
        <f t="shared" si="20"/>
        <v>1.68</v>
      </c>
      <c r="Q39" s="155">
        <f>'enero 2020'!$G$53</f>
        <v>1.8800000000000003</v>
      </c>
      <c r="R39" s="160" t="s">
        <v>113</v>
      </c>
      <c r="S39" s="158">
        <f t="shared" si="3"/>
        <v>2.2340425531914891E-2</v>
      </c>
      <c r="T39" s="158">
        <f t="shared" si="4"/>
        <v>6.232978723404254</v>
      </c>
      <c r="U39" s="158">
        <f t="shared" si="5"/>
        <v>2.2340425531914895E-3</v>
      </c>
      <c r="V39" s="158">
        <f t="shared" si="6"/>
        <v>7.1489361702127649E-4</v>
      </c>
      <c r="W39" s="158">
        <f t="shared" si="7"/>
        <v>0.804255319148936</v>
      </c>
      <c r="X39" s="158">
        <f t="shared" si="8"/>
        <v>0.89361702127659559</v>
      </c>
    </row>
    <row r="40" spans="1:24" ht="13.8" x14ac:dyDescent="0.25">
      <c r="A40" s="109">
        <v>29</v>
      </c>
      <c r="B40" s="156">
        <v>6.7</v>
      </c>
      <c r="C40" s="155">
        <v>54826</v>
      </c>
      <c r="D40" s="155"/>
      <c r="E40" s="155">
        <v>1</v>
      </c>
      <c r="F40" s="155">
        <v>279</v>
      </c>
      <c r="G40" s="157">
        <v>0.1</v>
      </c>
      <c r="H40" s="158">
        <v>3.2000000000000001E-2</v>
      </c>
      <c r="I40" s="159">
        <v>36</v>
      </c>
      <c r="J40" s="159">
        <v>40</v>
      </c>
      <c r="K40" s="160" t="s">
        <v>112</v>
      </c>
      <c r="L40" s="160" t="s">
        <v>112</v>
      </c>
      <c r="M40" s="160" t="s">
        <v>112</v>
      </c>
      <c r="N40" s="160" t="s">
        <v>112</v>
      </c>
      <c r="O40" s="160" t="s">
        <v>112</v>
      </c>
      <c r="P40" s="160" t="s">
        <v>112</v>
      </c>
      <c r="Q40" s="155">
        <f>'enero 2020'!$G$53</f>
        <v>1.8800000000000003</v>
      </c>
      <c r="R40" s="160" t="s">
        <v>112</v>
      </c>
      <c r="S40" s="158"/>
      <c r="T40" s="158"/>
      <c r="U40" s="158"/>
      <c r="V40" s="158"/>
      <c r="W40" s="158"/>
      <c r="X40" s="158"/>
    </row>
    <row r="41" spans="1:24" ht="13.8" x14ac:dyDescent="0.25">
      <c r="A41" s="109">
        <v>30</v>
      </c>
      <c r="B41" s="156">
        <v>7.2</v>
      </c>
      <c r="C41" s="155">
        <v>54826</v>
      </c>
      <c r="D41" s="155"/>
      <c r="E41" s="155">
        <v>1</v>
      </c>
      <c r="F41" s="155">
        <v>279</v>
      </c>
      <c r="G41" s="157">
        <v>0.1</v>
      </c>
      <c r="H41" s="158">
        <v>3.2000000000000001E-2</v>
      </c>
      <c r="I41" s="159">
        <v>36</v>
      </c>
      <c r="J41" s="159">
        <v>40</v>
      </c>
      <c r="K41" s="160" t="s">
        <v>112</v>
      </c>
      <c r="L41" s="160" t="s">
        <v>112</v>
      </c>
      <c r="M41" s="160" t="s">
        <v>112</v>
      </c>
      <c r="N41" s="160" t="s">
        <v>112</v>
      </c>
      <c r="O41" s="160" t="s">
        <v>112</v>
      </c>
      <c r="P41" s="160" t="s">
        <v>112</v>
      </c>
      <c r="Q41" s="155">
        <f>'enero 2020'!$G$53</f>
        <v>1.8800000000000003</v>
      </c>
      <c r="R41" s="160" t="s">
        <v>112</v>
      </c>
      <c r="S41" s="158"/>
      <c r="T41" s="158"/>
      <c r="U41" s="158"/>
      <c r="V41" s="158"/>
      <c r="W41" s="158"/>
      <c r="X41" s="158"/>
    </row>
    <row r="42" spans="1:24" ht="27.6" x14ac:dyDescent="0.25">
      <c r="A42" s="109">
        <v>31</v>
      </c>
      <c r="B42" s="156">
        <v>6.9</v>
      </c>
      <c r="C42" s="155">
        <v>54868</v>
      </c>
      <c r="D42" s="155">
        <v>42</v>
      </c>
      <c r="E42" s="155">
        <v>1</v>
      </c>
      <c r="F42" s="155">
        <v>279</v>
      </c>
      <c r="G42" s="156">
        <v>0.1</v>
      </c>
      <c r="H42" s="158">
        <v>3.2000000000000001E-2</v>
      </c>
      <c r="I42" s="159">
        <v>36</v>
      </c>
      <c r="J42" s="159">
        <v>40</v>
      </c>
      <c r="K42" s="157">
        <f>$D$42*E42/1000</f>
        <v>4.2000000000000003E-2</v>
      </c>
      <c r="L42" s="157">
        <f t="shared" ref="L42:P42" si="21">$D$42*F42/1000</f>
        <v>11.718</v>
      </c>
      <c r="M42" s="157">
        <f t="shared" si="21"/>
        <v>4.2000000000000006E-3</v>
      </c>
      <c r="N42" s="157">
        <f t="shared" si="21"/>
        <v>1.3440000000000001E-3</v>
      </c>
      <c r="O42" s="157">
        <f t="shared" si="21"/>
        <v>1.512</v>
      </c>
      <c r="P42" s="157">
        <f t="shared" si="21"/>
        <v>1.68</v>
      </c>
      <c r="Q42" s="155">
        <f>'enero 2020'!$G$53</f>
        <v>1.8800000000000003</v>
      </c>
      <c r="R42" s="160" t="s">
        <v>113</v>
      </c>
      <c r="S42" s="158">
        <f t="shared" si="3"/>
        <v>2.2340425531914891E-2</v>
      </c>
      <c r="T42" s="158">
        <f t="shared" si="4"/>
        <v>6.232978723404254</v>
      </c>
      <c r="U42" s="158">
        <f t="shared" si="5"/>
        <v>2.2340425531914895E-3</v>
      </c>
      <c r="V42" s="158">
        <f t="shared" si="6"/>
        <v>7.1489361702127649E-4</v>
      </c>
      <c r="W42" s="158">
        <f t="shared" si="7"/>
        <v>0.804255319148936</v>
      </c>
      <c r="X42" s="158">
        <f t="shared" si="8"/>
        <v>0.89361702127659559</v>
      </c>
    </row>
    <row r="43" spans="1:24" ht="13.8" x14ac:dyDescent="0.25">
      <c r="A43" s="148" t="s">
        <v>126</v>
      </c>
      <c r="B43" s="149"/>
      <c r="C43" s="150"/>
      <c r="D43" s="151">
        <f>AVERAGE(D12:D42)</f>
        <v>37.941176470588232</v>
      </c>
      <c r="E43" s="152"/>
      <c r="F43" s="153"/>
      <c r="G43" s="153"/>
      <c r="H43" s="153"/>
      <c r="I43" s="153"/>
      <c r="J43" s="154"/>
      <c r="K43" s="254">
        <f>AVERAGE(K14:K42)</f>
        <v>4.3000000000000003E-2</v>
      </c>
      <c r="L43" s="254">
        <f t="shared" ref="L43:X43" si="22">AVERAGE(L14:L42)</f>
        <v>17.756599999999999</v>
      </c>
      <c r="M43" s="254">
        <f t="shared" si="22"/>
        <v>4.3E-3</v>
      </c>
      <c r="N43" s="254">
        <f t="shared" si="22"/>
        <v>2.9139999999999998E-4</v>
      </c>
      <c r="O43" s="254">
        <f t="shared" si="22"/>
        <v>1.2487999999999999</v>
      </c>
      <c r="P43" s="254">
        <f t="shared" si="22"/>
        <v>1.2712000000000001</v>
      </c>
      <c r="Q43" s="254"/>
      <c r="R43" s="254"/>
      <c r="S43" s="254">
        <f t="shared" si="22"/>
        <v>2.287234042553192E-2</v>
      </c>
      <c r="T43" s="254">
        <f t="shared" si="22"/>
        <v>9.4449999999999967</v>
      </c>
      <c r="U43" s="254">
        <f t="shared" si="22"/>
        <v>2.2872340425531918E-3</v>
      </c>
      <c r="V43" s="254">
        <f t="shared" si="22"/>
        <v>1.55E-4</v>
      </c>
      <c r="W43" s="254">
        <f t="shared" si="22"/>
        <v>0.66425531914893621</v>
      </c>
      <c r="X43" s="254">
        <f t="shared" si="22"/>
        <v>0.67617021276595746</v>
      </c>
    </row>
  </sheetData>
  <mergeCells count="20">
    <mergeCell ref="A8:X8"/>
    <mergeCell ref="A9:A11"/>
    <mergeCell ref="E9:J9"/>
    <mergeCell ref="K9:P9"/>
    <mergeCell ref="S9:X9"/>
    <mergeCell ref="A43:C43"/>
    <mergeCell ref="E43:J43"/>
    <mergeCell ref="A6:D7"/>
    <mergeCell ref="K6:K7"/>
    <mergeCell ref="N6:O6"/>
    <mergeCell ref="P6:Q7"/>
    <mergeCell ref="R6:R7"/>
    <mergeCell ref="N7:O7"/>
    <mergeCell ref="A1:X1"/>
    <mergeCell ref="A2:X2"/>
    <mergeCell ref="B3:X3"/>
    <mergeCell ref="A4:X4"/>
    <mergeCell ref="A5:D5"/>
    <mergeCell ref="N5:O5"/>
    <mergeCell ref="P5:R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4359F-6935-4B96-BB36-B735EBAB7042}">
  <dimension ref="A1:X43"/>
  <sheetViews>
    <sheetView topLeftCell="A24" zoomScale="70" zoomScaleNormal="70" workbookViewId="0">
      <selection activeCell="D16" sqref="D16:D17"/>
    </sheetView>
  </sheetViews>
  <sheetFormatPr baseColWidth="10" defaultRowHeight="13.2" x14ac:dyDescent="0.25"/>
  <cols>
    <col min="1" max="16384" width="11.5546875" style="89"/>
  </cols>
  <sheetData>
    <row r="1" spans="1:24" x14ac:dyDescent="0.25">
      <c r="A1" s="86" t="s">
        <v>70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8"/>
    </row>
    <row r="2" spans="1:24" x14ac:dyDescent="0.25">
      <c r="A2" s="90" t="s">
        <v>71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2"/>
    </row>
    <row r="3" spans="1:24" x14ac:dyDescent="0.25">
      <c r="A3" s="93" t="s">
        <v>72</v>
      </c>
      <c r="B3" s="86" t="s">
        <v>127</v>
      </c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8"/>
    </row>
    <row r="4" spans="1:24" x14ac:dyDescent="0.25">
      <c r="A4" s="94"/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  <c r="X4" s="96"/>
    </row>
    <row r="5" spans="1:24" ht="27.6" x14ac:dyDescent="0.25">
      <c r="A5" s="97"/>
      <c r="B5" s="98"/>
      <c r="C5" s="98"/>
      <c r="D5" s="99"/>
      <c r="E5" s="100" t="s">
        <v>74</v>
      </c>
      <c r="F5" s="101" t="s">
        <v>75</v>
      </c>
      <c r="G5" s="100" t="s">
        <v>76</v>
      </c>
      <c r="H5" s="100" t="s">
        <v>77</v>
      </c>
      <c r="I5" s="102" t="s">
        <v>78</v>
      </c>
      <c r="J5" s="102" t="s">
        <v>79</v>
      </c>
      <c r="K5" s="103"/>
      <c r="L5" s="100" t="s">
        <v>80</v>
      </c>
      <c r="M5" s="100" t="s">
        <v>81</v>
      </c>
      <c r="N5" s="104" t="s">
        <v>82</v>
      </c>
      <c r="O5" s="105"/>
      <c r="P5" s="97"/>
      <c r="Q5" s="98"/>
      <c r="R5" s="99"/>
      <c r="S5" s="100" t="s">
        <v>74</v>
      </c>
      <c r="T5" s="100" t="s">
        <v>75</v>
      </c>
      <c r="U5" s="100" t="s">
        <v>76</v>
      </c>
      <c r="V5" s="101" t="s">
        <v>77</v>
      </c>
      <c r="W5" s="102" t="s">
        <v>78</v>
      </c>
      <c r="X5" s="102" t="s">
        <v>79</v>
      </c>
    </row>
    <row r="6" spans="1:24" ht="13.8" x14ac:dyDescent="0.25">
      <c r="A6" s="106" t="s">
        <v>83</v>
      </c>
      <c r="B6" s="107"/>
      <c r="C6" s="107"/>
      <c r="D6" s="108"/>
      <c r="E6" s="109">
        <v>60</v>
      </c>
      <c r="F6" s="110">
        <v>3500</v>
      </c>
      <c r="G6" s="111">
        <v>0.5</v>
      </c>
      <c r="H6" s="109">
        <v>41</v>
      </c>
      <c r="I6" s="112">
        <v>80</v>
      </c>
      <c r="J6" s="112">
        <v>200</v>
      </c>
      <c r="K6" s="113"/>
      <c r="L6" s="114" t="s">
        <v>84</v>
      </c>
      <c r="M6" s="109">
        <v>110</v>
      </c>
      <c r="N6" s="115" t="s">
        <v>85</v>
      </c>
      <c r="O6" s="116"/>
      <c r="P6" s="117"/>
      <c r="Q6" s="118"/>
      <c r="R6" s="119" t="s">
        <v>86</v>
      </c>
      <c r="S6" s="120">
        <v>1.89</v>
      </c>
      <c r="T6" s="109">
        <v>112</v>
      </c>
      <c r="U6" s="120">
        <v>0.02</v>
      </c>
      <c r="V6" s="121">
        <v>1.29</v>
      </c>
      <c r="W6" s="122">
        <v>2.5099999999999998</v>
      </c>
      <c r="X6" s="122">
        <v>6.29</v>
      </c>
    </row>
    <row r="7" spans="1:24" ht="13.8" x14ac:dyDescent="0.25">
      <c r="A7" s="106"/>
      <c r="B7" s="107"/>
      <c r="C7" s="107"/>
      <c r="D7" s="108"/>
      <c r="E7" s="123" t="s">
        <v>87</v>
      </c>
      <c r="F7" s="124" t="s">
        <v>87</v>
      </c>
      <c r="G7" s="123" t="s">
        <v>87</v>
      </c>
      <c r="H7" s="123" t="s">
        <v>87</v>
      </c>
      <c r="I7" s="125" t="s">
        <v>87</v>
      </c>
      <c r="J7" s="125" t="s">
        <v>87</v>
      </c>
      <c r="K7" s="113"/>
      <c r="L7" s="114" t="s">
        <v>88</v>
      </c>
      <c r="M7" s="126">
        <v>45</v>
      </c>
      <c r="N7" s="127" t="s">
        <v>89</v>
      </c>
      <c r="O7" s="128"/>
      <c r="P7" s="117"/>
      <c r="Q7" s="118"/>
      <c r="R7" s="129"/>
      <c r="S7" s="120">
        <v>0.77</v>
      </c>
      <c r="T7" s="109">
        <v>112</v>
      </c>
      <c r="U7" s="120">
        <v>0.01</v>
      </c>
      <c r="V7" s="121">
        <v>0.53</v>
      </c>
      <c r="W7" s="122">
        <v>1.03</v>
      </c>
      <c r="X7" s="122">
        <v>2.57</v>
      </c>
    </row>
    <row r="8" spans="1:24" x14ac:dyDescent="0.25">
      <c r="A8" s="130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  <c r="V8" s="131"/>
      <c r="W8" s="131"/>
      <c r="X8" s="131"/>
    </row>
    <row r="9" spans="1:24" ht="13.8" x14ac:dyDescent="0.25">
      <c r="A9" s="132" t="s">
        <v>90</v>
      </c>
      <c r="B9" s="100" t="s">
        <v>91</v>
      </c>
      <c r="C9" s="100" t="s">
        <v>92</v>
      </c>
      <c r="D9" s="100" t="s">
        <v>93</v>
      </c>
      <c r="E9" s="104" t="s">
        <v>94</v>
      </c>
      <c r="F9" s="133"/>
      <c r="G9" s="133"/>
      <c r="H9" s="133"/>
      <c r="I9" s="133"/>
      <c r="J9" s="105"/>
      <c r="K9" s="104" t="s">
        <v>95</v>
      </c>
      <c r="L9" s="133"/>
      <c r="M9" s="133"/>
      <c r="N9" s="133"/>
      <c r="O9" s="133"/>
      <c r="P9" s="105"/>
      <c r="Q9" s="100" t="s">
        <v>96</v>
      </c>
      <c r="R9" s="100" t="s">
        <v>97</v>
      </c>
      <c r="S9" s="134" t="s">
        <v>98</v>
      </c>
      <c r="T9" s="135"/>
      <c r="U9" s="135"/>
      <c r="V9" s="135"/>
      <c r="W9" s="135"/>
      <c r="X9" s="136"/>
    </row>
    <row r="10" spans="1:24" ht="27.6" x14ac:dyDescent="0.25">
      <c r="A10" s="137"/>
      <c r="B10" s="100" t="s">
        <v>99</v>
      </c>
      <c r="C10" s="100" t="s">
        <v>100</v>
      </c>
      <c r="D10" s="100" t="s">
        <v>101</v>
      </c>
      <c r="E10" s="138" t="s">
        <v>102</v>
      </c>
      <c r="F10" s="101" t="s">
        <v>75</v>
      </c>
      <c r="G10" s="139" t="s">
        <v>103</v>
      </c>
      <c r="H10" s="100" t="s">
        <v>77</v>
      </c>
      <c r="I10" s="102" t="s">
        <v>78</v>
      </c>
      <c r="J10" s="102" t="s">
        <v>79</v>
      </c>
      <c r="K10" s="138" t="s">
        <v>102</v>
      </c>
      <c r="L10" s="100" t="s">
        <v>75</v>
      </c>
      <c r="M10" s="139" t="s">
        <v>103</v>
      </c>
      <c r="N10" s="100" t="s">
        <v>77</v>
      </c>
      <c r="O10" s="100" t="s">
        <v>78</v>
      </c>
      <c r="P10" s="100" t="s">
        <v>79</v>
      </c>
      <c r="Q10" s="100" t="s">
        <v>104</v>
      </c>
      <c r="R10" s="100" t="s">
        <v>104</v>
      </c>
      <c r="S10" s="138" t="s">
        <v>102</v>
      </c>
      <c r="T10" s="100" t="s">
        <v>75</v>
      </c>
      <c r="U10" s="139" t="s">
        <v>103</v>
      </c>
      <c r="V10" s="101" t="s">
        <v>77</v>
      </c>
      <c r="W10" s="102" t="s">
        <v>78</v>
      </c>
      <c r="X10" s="102" t="s">
        <v>79</v>
      </c>
    </row>
    <row r="11" spans="1:24" ht="27.6" x14ac:dyDescent="0.25">
      <c r="A11" s="140"/>
      <c r="B11" s="100" t="s">
        <v>105</v>
      </c>
      <c r="C11" s="100" t="s">
        <v>106</v>
      </c>
      <c r="D11" s="100" t="s">
        <v>107</v>
      </c>
      <c r="E11" s="141" t="s">
        <v>87</v>
      </c>
      <c r="F11" s="142" t="s">
        <v>87</v>
      </c>
      <c r="G11" s="141" t="s">
        <v>87</v>
      </c>
      <c r="H11" s="141" t="s">
        <v>87</v>
      </c>
      <c r="I11" s="143" t="s">
        <v>87</v>
      </c>
      <c r="J11" s="143" t="s">
        <v>87</v>
      </c>
      <c r="K11" s="142" t="s">
        <v>108</v>
      </c>
      <c r="L11" s="141" t="s">
        <v>108</v>
      </c>
      <c r="M11" s="141" t="s">
        <v>108</v>
      </c>
      <c r="N11" s="141" t="s">
        <v>108</v>
      </c>
      <c r="O11" s="141" t="s">
        <v>108</v>
      </c>
      <c r="P11" s="141" t="s">
        <v>108</v>
      </c>
      <c r="Q11" s="141" t="s">
        <v>69</v>
      </c>
      <c r="R11" s="141" t="s">
        <v>109</v>
      </c>
      <c r="S11" s="100" t="s">
        <v>110</v>
      </c>
      <c r="T11" s="100" t="s">
        <v>111</v>
      </c>
      <c r="U11" s="100" t="s">
        <v>110</v>
      </c>
      <c r="V11" s="101" t="s">
        <v>110</v>
      </c>
      <c r="W11" s="102" t="s">
        <v>110</v>
      </c>
      <c r="X11" s="102" t="s">
        <v>110</v>
      </c>
    </row>
    <row r="12" spans="1:24" ht="27.6" x14ac:dyDescent="0.25">
      <c r="A12" s="155">
        <v>1</v>
      </c>
      <c r="B12" s="156">
        <v>7</v>
      </c>
      <c r="C12" s="155">
        <v>54913</v>
      </c>
      <c r="D12" s="155">
        <v>45</v>
      </c>
      <c r="E12" s="155">
        <v>1</v>
      </c>
      <c r="F12" s="155">
        <v>279</v>
      </c>
      <c r="G12" s="157">
        <v>0.1</v>
      </c>
      <c r="H12" s="158">
        <v>3.2000000000000001E-2</v>
      </c>
      <c r="I12" s="155">
        <v>36</v>
      </c>
      <c r="J12" s="155">
        <v>40</v>
      </c>
      <c r="K12" s="157">
        <f>$D$12*E12/1000</f>
        <v>4.4999999999999998E-2</v>
      </c>
      <c r="L12" s="157">
        <f t="shared" ref="L12:P12" si="0">$D$12*F12/1000</f>
        <v>12.555</v>
      </c>
      <c r="M12" s="157">
        <f t="shared" si="0"/>
        <v>4.4999999999999997E-3</v>
      </c>
      <c r="N12" s="157">
        <f t="shared" si="0"/>
        <v>1.4399999999999999E-3</v>
      </c>
      <c r="O12" s="157">
        <f t="shared" si="0"/>
        <v>1.62</v>
      </c>
      <c r="P12" s="157">
        <f t="shared" si="0"/>
        <v>1.8</v>
      </c>
      <c r="Q12" s="155">
        <f>'enero 2020'!$G$53</f>
        <v>1.8800000000000003</v>
      </c>
      <c r="R12" s="160" t="s">
        <v>113</v>
      </c>
      <c r="S12" s="158">
        <f>K12/$Q$12</f>
        <v>2.3936170212765954E-2</v>
      </c>
      <c r="T12" s="158">
        <f t="shared" ref="T12:X12" si="1">L12/$Q$12</f>
        <v>6.6781914893617005</v>
      </c>
      <c r="U12" s="158">
        <f t="shared" si="1"/>
        <v>2.3936170212765953E-3</v>
      </c>
      <c r="V12" s="158">
        <f t="shared" si="1"/>
        <v>7.6595744680851038E-4</v>
      </c>
      <c r="W12" s="158">
        <f t="shared" si="1"/>
        <v>0.86170212765957432</v>
      </c>
      <c r="X12" s="158">
        <f t="shared" si="1"/>
        <v>0.95744680851063813</v>
      </c>
    </row>
    <row r="13" spans="1:24" ht="27.6" x14ac:dyDescent="0.25">
      <c r="A13" s="155">
        <v>2</v>
      </c>
      <c r="B13" s="156">
        <v>6.4</v>
      </c>
      <c r="C13" s="155">
        <v>54957</v>
      </c>
      <c r="D13" s="155">
        <v>44</v>
      </c>
      <c r="E13" s="155">
        <v>1</v>
      </c>
      <c r="F13" s="155">
        <v>279</v>
      </c>
      <c r="G13" s="157">
        <v>0.1</v>
      </c>
      <c r="H13" s="158">
        <v>3.2000000000000001E-2</v>
      </c>
      <c r="I13" s="155">
        <v>36</v>
      </c>
      <c r="J13" s="155">
        <v>40</v>
      </c>
      <c r="K13" s="157">
        <f>$D$13*E13/1000</f>
        <v>4.3999999999999997E-2</v>
      </c>
      <c r="L13" s="157">
        <f t="shared" ref="L13:P13" si="2">$D$13*F13/1000</f>
        <v>12.276</v>
      </c>
      <c r="M13" s="157">
        <f t="shared" si="2"/>
        <v>4.4000000000000003E-3</v>
      </c>
      <c r="N13" s="157">
        <f t="shared" si="2"/>
        <v>1.408E-3</v>
      </c>
      <c r="O13" s="157">
        <f t="shared" si="2"/>
        <v>1.5840000000000001</v>
      </c>
      <c r="P13" s="157">
        <f t="shared" si="2"/>
        <v>1.76</v>
      </c>
      <c r="Q13" s="155">
        <f>'enero 2020'!$G$53</f>
        <v>1.8800000000000003</v>
      </c>
      <c r="R13" s="160" t="s">
        <v>113</v>
      </c>
      <c r="S13" s="158">
        <f t="shared" ref="S13:S41" si="3">K13/$Q$12</f>
        <v>2.3404255319148932E-2</v>
      </c>
      <c r="T13" s="158">
        <f t="shared" ref="T13:T41" si="4">L13/$Q$12</f>
        <v>6.5297872340425522</v>
      </c>
      <c r="U13" s="158">
        <f t="shared" ref="U13:U41" si="5">M13/$Q$12</f>
        <v>2.3404255319148934E-3</v>
      </c>
      <c r="V13" s="158">
        <f t="shared" ref="V13:V41" si="6">N13/$Q$12</f>
        <v>7.4893617021276582E-4</v>
      </c>
      <c r="W13" s="158">
        <f t="shared" ref="W13:W41" si="7">O13/$Q$12</f>
        <v>0.84255319148936159</v>
      </c>
      <c r="X13" s="158">
        <f t="shared" ref="X13:X41" si="8">P13/$Q$12</f>
        <v>0.93617021276595724</v>
      </c>
    </row>
    <row r="14" spans="1:24" ht="27.6" x14ac:dyDescent="0.25">
      <c r="A14" s="155">
        <v>3</v>
      </c>
      <c r="B14" s="156">
        <v>7.2</v>
      </c>
      <c r="C14" s="155">
        <v>54999</v>
      </c>
      <c r="D14" s="155">
        <v>42</v>
      </c>
      <c r="E14" s="155">
        <v>1</v>
      </c>
      <c r="F14" s="155">
        <v>279</v>
      </c>
      <c r="G14" s="157">
        <v>0.1</v>
      </c>
      <c r="H14" s="158">
        <v>3.2000000000000001E-2</v>
      </c>
      <c r="I14" s="155">
        <v>36</v>
      </c>
      <c r="J14" s="155">
        <v>40</v>
      </c>
      <c r="K14" s="157">
        <f>$D$14*E14/1000</f>
        <v>4.2000000000000003E-2</v>
      </c>
      <c r="L14" s="157">
        <f t="shared" ref="L14:P14" si="9">$D$14*F14/1000</f>
        <v>11.718</v>
      </c>
      <c r="M14" s="157">
        <f t="shared" si="9"/>
        <v>4.2000000000000006E-3</v>
      </c>
      <c r="N14" s="157">
        <f t="shared" si="9"/>
        <v>1.3440000000000001E-3</v>
      </c>
      <c r="O14" s="157">
        <f t="shared" si="9"/>
        <v>1.512</v>
      </c>
      <c r="P14" s="157">
        <f t="shared" si="9"/>
        <v>1.68</v>
      </c>
      <c r="Q14" s="155">
        <f>'enero 2020'!$G$53</f>
        <v>1.8800000000000003</v>
      </c>
      <c r="R14" s="160" t="s">
        <v>113</v>
      </c>
      <c r="S14" s="158">
        <f t="shared" si="3"/>
        <v>2.2340425531914891E-2</v>
      </c>
      <c r="T14" s="158">
        <f t="shared" si="4"/>
        <v>6.232978723404254</v>
      </c>
      <c r="U14" s="158">
        <f t="shared" si="5"/>
        <v>2.2340425531914895E-3</v>
      </c>
      <c r="V14" s="158">
        <f t="shared" si="6"/>
        <v>7.1489361702127649E-4</v>
      </c>
      <c r="W14" s="158">
        <f t="shared" si="7"/>
        <v>0.804255319148936</v>
      </c>
      <c r="X14" s="158">
        <f t="shared" si="8"/>
        <v>0.89361702127659559</v>
      </c>
    </row>
    <row r="15" spans="1:24" ht="27.6" x14ac:dyDescent="0.25">
      <c r="A15" s="155">
        <v>4</v>
      </c>
      <c r="B15" s="156">
        <v>6.4</v>
      </c>
      <c r="C15" s="155">
        <v>55042</v>
      </c>
      <c r="D15" s="155">
        <v>43</v>
      </c>
      <c r="E15" s="155">
        <v>1</v>
      </c>
      <c r="F15" s="155">
        <v>279</v>
      </c>
      <c r="G15" s="157">
        <v>0.1</v>
      </c>
      <c r="H15" s="158">
        <v>3.2000000000000001E-2</v>
      </c>
      <c r="I15" s="155">
        <v>36</v>
      </c>
      <c r="J15" s="155">
        <v>40</v>
      </c>
      <c r="K15" s="157">
        <f>$D$15*E15/1000</f>
        <v>4.2999999999999997E-2</v>
      </c>
      <c r="L15" s="157">
        <f t="shared" ref="L15:P15" si="10">$D$15*F15/1000</f>
        <v>11.997</v>
      </c>
      <c r="M15" s="157">
        <f t="shared" si="10"/>
        <v>4.3E-3</v>
      </c>
      <c r="N15" s="157">
        <f t="shared" si="10"/>
        <v>1.3760000000000001E-3</v>
      </c>
      <c r="O15" s="157">
        <f t="shared" si="10"/>
        <v>1.548</v>
      </c>
      <c r="P15" s="157">
        <f t="shared" si="10"/>
        <v>1.72</v>
      </c>
      <c r="Q15" s="155">
        <f>'enero 2020'!$G$53</f>
        <v>1.8800000000000003</v>
      </c>
      <c r="R15" s="160" t="s">
        <v>113</v>
      </c>
      <c r="S15" s="158">
        <f t="shared" si="3"/>
        <v>2.287234042553191E-2</v>
      </c>
      <c r="T15" s="158">
        <f t="shared" si="4"/>
        <v>6.3813829787234031</v>
      </c>
      <c r="U15" s="158">
        <f t="shared" si="5"/>
        <v>2.287234042553191E-3</v>
      </c>
      <c r="V15" s="158">
        <f t="shared" si="6"/>
        <v>7.3191489361702116E-4</v>
      </c>
      <c r="W15" s="158">
        <f t="shared" si="7"/>
        <v>0.82340425531914885</v>
      </c>
      <c r="X15" s="158">
        <f t="shared" si="8"/>
        <v>0.91489361702127636</v>
      </c>
    </row>
    <row r="16" spans="1:24" ht="13.8" x14ac:dyDescent="0.25">
      <c r="A16" s="155">
        <v>5</v>
      </c>
      <c r="B16" s="156">
        <v>7</v>
      </c>
      <c r="C16" s="155">
        <v>55042</v>
      </c>
      <c r="D16" s="155"/>
      <c r="E16" s="155">
        <v>1</v>
      </c>
      <c r="F16" s="155">
        <v>279</v>
      </c>
      <c r="G16" s="157">
        <v>0.1</v>
      </c>
      <c r="H16" s="158">
        <v>3.2000000000000001E-2</v>
      </c>
      <c r="I16" s="155">
        <v>36</v>
      </c>
      <c r="J16" s="155">
        <v>40</v>
      </c>
      <c r="K16" s="160" t="s">
        <v>112</v>
      </c>
      <c r="L16" s="160" t="s">
        <v>112</v>
      </c>
      <c r="M16" s="160" t="s">
        <v>112</v>
      </c>
      <c r="N16" s="160" t="s">
        <v>112</v>
      </c>
      <c r="O16" s="160" t="s">
        <v>112</v>
      </c>
      <c r="P16" s="160" t="s">
        <v>112</v>
      </c>
      <c r="Q16" s="155">
        <f>'enero 2020'!$G$53</f>
        <v>1.8800000000000003</v>
      </c>
      <c r="R16" s="160" t="s">
        <v>112</v>
      </c>
      <c r="S16" s="158"/>
      <c r="T16" s="158"/>
      <c r="U16" s="158"/>
      <c r="V16" s="158"/>
      <c r="W16" s="158"/>
      <c r="X16" s="158"/>
    </row>
    <row r="17" spans="1:24" ht="13.8" x14ac:dyDescent="0.25">
      <c r="A17" s="155">
        <v>6</v>
      </c>
      <c r="B17" s="156">
        <v>6.6</v>
      </c>
      <c r="C17" s="155">
        <v>55042</v>
      </c>
      <c r="D17" s="155"/>
      <c r="E17" s="155">
        <v>1</v>
      </c>
      <c r="F17" s="155">
        <v>279</v>
      </c>
      <c r="G17" s="157">
        <v>0.1</v>
      </c>
      <c r="H17" s="158">
        <v>3.2000000000000001E-2</v>
      </c>
      <c r="I17" s="155">
        <v>36</v>
      </c>
      <c r="J17" s="155">
        <v>40</v>
      </c>
      <c r="K17" s="160" t="s">
        <v>112</v>
      </c>
      <c r="L17" s="160" t="s">
        <v>112</v>
      </c>
      <c r="M17" s="160" t="s">
        <v>112</v>
      </c>
      <c r="N17" s="160" t="s">
        <v>112</v>
      </c>
      <c r="O17" s="160" t="s">
        <v>112</v>
      </c>
      <c r="P17" s="160" t="s">
        <v>112</v>
      </c>
      <c r="Q17" s="155">
        <f>'enero 2020'!$G$53</f>
        <v>1.8800000000000003</v>
      </c>
      <c r="R17" s="160" t="s">
        <v>112</v>
      </c>
      <c r="S17" s="158"/>
      <c r="T17" s="158"/>
      <c r="U17" s="158"/>
      <c r="V17" s="158"/>
      <c r="W17" s="158"/>
      <c r="X17" s="158"/>
    </row>
    <row r="18" spans="1:24" ht="27.6" x14ac:dyDescent="0.25">
      <c r="A18" s="155">
        <v>7</v>
      </c>
      <c r="B18" s="156">
        <v>6.7</v>
      </c>
      <c r="C18" s="155">
        <v>55085</v>
      </c>
      <c r="D18" s="155">
        <v>43</v>
      </c>
      <c r="E18" s="155">
        <v>1</v>
      </c>
      <c r="F18" s="155">
        <v>279</v>
      </c>
      <c r="G18" s="157">
        <v>0.1</v>
      </c>
      <c r="H18" s="158">
        <v>3.2000000000000001E-2</v>
      </c>
      <c r="I18" s="155">
        <v>36</v>
      </c>
      <c r="J18" s="155">
        <v>40</v>
      </c>
      <c r="K18" s="157">
        <f>$D$18*E18/1000</f>
        <v>4.2999999999999997E-2</v>
      </c>
      <c r="L18" s="157">
        <f t="shared" ref="L18:P18" si="11">$D$18*F18/1000</f>
        <v>11.997</v>
      </c>
      <c r="M18" s="157">
        <f t="shared" si="11"/>
        <v>4.3E-3</v>
      </c>
      <c r="N18" s="157">
        <f t="shared" si="11"/>
        <v>1.3760000000000001E-3</v>
      </c>
      <c r="O18" s="157">
        <f t="shared" si="11"/>
        <v>1.548</v>
      </c>
      <c r="P18" s="157">
        <f t="shared" si="11"/>
        <v>1.72</v>
      </c>
      <c r="Q18" s="155">
        <f>'enero 2020'!$G$53</f>
        <v>1.8800000000000003</v>
      </c>
      <c r="R18" s="160" t="s">
        <v>113</v>
      </c>
      <c r="S18" s="158">
        <f t="shared" si="3"/>
        <v>2.287234042553191E-2</v>
      </c>
      <c r="T18" s="158">
        <f t="shared" si="4"/>
        <v>6.3813829787234031</v>
      </c>
      <c r="U18" s="158">
        <f t="shared" si="5"/>
        <v>2.287234042553191E-3</v>
      </c>
      <c r="V18" s="158">
        <f t="shared" si="6"/>
        <v>7.3191489361702116E-4</v>
      </c>
      <c r="W18" s="158">
        <f t="shared" si="7"/>
        <v>0.82340425531914885</v>
      </c>
      <c r="X18" s="158">
        <f t="shared" si="8"/>
        <v>0.91489361702127636</v>
      </c>
    </row>
    <row r="19" spans="1:24" ht="27.6" x14ac:dyDescent="0.25">
      <c r="A19" s="155">
        <v>8</v>
      </c>
      <c r="B19" s="156">
        <v>6.4</v>
      </c>
      <c r="C19" s="155">
        <v>55130</v>
      </c>
      <c r="D19" s="155">
        <v>45</v>
      </c>
      <c r="E19" s="155">
        <v>1</v>
      </c>
      <c r="F19" s="155">
        <v>279</v>
      </c>
      <c r="G19" s="157">
        <v>0.1</v>
      </c>
      <c r="H19" s="158">
        <v>3.2000000000000001E-2</v>
      </c>
      <c r="I19" s="155">
        <v>36</v>
      </c>
      <c r="J19" s="155">
        <v>40</v>
      </c>
      <c r="K19" s="157">
        <f>$D$19*E19/1000</f>
        <v>4.4999999999999998E-2</v>
      </c>
      <c r="L19" s="157">
        <f t="shared" ref="L19:P19" si="12">$D$19*F19/1000</f>
        <v>12.555</v>
      </c>
      <c r="M19" s="157">
        <f t="shared" si="12"/>
        <v>4.4999999999999997E-3</v>
      </c>
      <c r="N19" s="157">
        <f t="shared" si="12"/>
        <v>1.4399999999999999E-3</v>
      </c>
      <c r="O19" s="157">
        <f t="shared" si="12"/>
        <v>1.62</v>
      </c>
      <c r="P19" s="157">
        <f t="shared" si="12"/>
        <v>1.8</v>
      </c>
      <c r="Q19" s="155">
        <f>'enero 2020'!$G$53</f>
        <v>1.8800000000000003</v>
      </c>
      <c r="R19" s="160" t="s">
        <v>113</v>
      </c>
      <c r="S19" s="158">
        <f t="shared" si="3"/>
        <v>2.3936170212765954E-2</v>
      </c>
      <c r="T19" s="158">
        <f t="shared" si="4"/>
        <v>6.6781914893617005</v>
      </c>
      <c r="U19" s="158">
        <f t="shared" si="5"/>
        <v>2.3936170212765953E-3</v>
      </c>
      <c r="V19" s="158">
        <f t="shared" si="6"/>
        <v>7.6595744680851038E-4</v>
      </c>
      <c r="W19" s="158">
        <f t="shared" si="7"/>
        <v>0.86170212765957432</v>
      </c>
      <c r="X19" s="158">
        <f t="shared" si="8"/>
        <v>0.95744680851063813</v>
      </c>
    </row>
    <row r="20" spans="1:24" ht="27.6" x14ac:dyDescent="0.25">
      <c r="A20" s="155">
        <v>9</v>
      </c>
      <c r="B20" s="156">
        <v>6.3</v>
      </c>
      <c r="C20" s="155">
        <v>55173</v>
      </c>
      <c r="D20" s="155">
        <v>43</v>
      </c>
      <c r="E20" s="155">
        <v>1</v>
      </c>
      <c r="F20" s="155">
        <v>279</v>
      </c>
      <c r="G20" s="157">
        <v>0.1</v>
      </c>
      <c r="H20" s="158">
        <v>3.2000000000000001E-2</v>
      </c>
      <c r="I20" s="155">
        <v>36</v>
      </c>
      <c r="J20" s="155">
        <v>40</v>
      </c>
      <c r="K20" s="157">
        <f>$D$20*E20/1000</f>
        <v>4.2999999999999997E-2</v>
      </c>
      <c r="L20" s="157">
        <f t="shared" ref="L20:P20" si="13">$D$20*F20/1000</f>
        <v>11.997</v>
      </c>
      <c r="M20" s="157">
        <f t="shared" si="13"/>
        <v>4.3E-3</v>
      </c>
      <c r="N20" s="157">
        <f t="shared" si="13"/>
        <v>1.3760000000000001E-3</v>
      </c>
      <c r="O20" s="157">
        <f t="shared" si="13"/>
        <v>1.548</v>
      </c>
      <c r="P20" s="157">
        <f t="shared" si="13"/>
        <v>1.72</v>
      </c>
      <c r="Q20" s="155">
        <f>'enero 2020'!$G$53</f>
        <v>1.8800000000000003</v>
      </c>
      <c r="R20" s="160" t="s">
        <v>113</v>
      </c>
      <c r="S20" s="158">
        <f t="shared" si="3"/>
        <v>2.287234042553191E-2</v>
      </c>
      <c r="T20" s="158">
        <f t="shared" si="4"/>
        <v>6.3813829787234031</v>
      </c>
      <c r="U20" s="158">
        <f t="shared" si="5"/>
        <v>2.287234042553191E-3</v>
      </c>
      <c r="V20" s="158">
        <f t="shared" si="6"/>
        <v>7.3191489361702116E-4</v>
      </c>
      <c r="W20" s="158">
        <f t="shared" si="7"/>
        <v>0.82340425531914885</v>
      </c>
      <c r="X20" s="158">
        <f t="shared" si="8"/>
        <v>0.91489361702127636</v>
      </c>
    </row>
    <row r="21" spans="1:24" ht="27.6" x14ac:dyDescent="0.25">
      <c r="A21" s="155">
        <v>10</v>
      </c>
      <c r="B21" s="156">
        <v>6.3</v>
      </c>
      <c r="C21" s="155">
        <v>55216</v>
      </c>
      <c r="D21" s="155">
        <v>43</v>
      </c>
      <c r="E21" s="155">
        <v>1</v>
      </c>
      <c r="F21" s="155">
        <v>279</v>
      </c>
      <c r="G21" s="157">
        <v>0.1</v>
      </c>
      <c r="H21" s="158">
        <v>3.2000000000000001E-2</v>
      </c>
      <c r="I21" s="155">
        <v>36</v>
      </c>
      <c r="J21" s="155">
        <v>40</v>
      </c>
      <c r="K21" s="157">
        <f>$D$21*E21/1000</f>
        <v>4.2999999999999997E-2</v>
      </c>
      <c r="L21" s="157">
        <f t="shared" ref="L21:P21" si="14">$D$21*F21/1000</f>
        <v>11.997</v>
      </c>
      <c r="M21" s="157">
        <f t="shared" si="14"/>
        <v>4.3E-3</v>
      </c>
      <c r="N21" s="157">
        <f t="shared" si="14"/>
        <v>1.3760000000000001E-3</v>
      </c>
      <c r="O21" s="157">
        <f t="shared" si="14"/>
        <v>1.548</v>
      </c>
      <c r="P21" s="157">
        <f t="shared" si="14"/>
        <v>1.72</v>
      </c>
      <c r="Q21" s="155">
        <f>'enero 2020'!$G$53</f>
        <v>1.8800000000000003</v>
      </c>
      <c r="R21" s="160" t="s">
        <v>113</v>
      </c>
      <c r="S21" s="158">
        <f t="shared" si="3"/>
        <v>2.287234042553191E-2</v>
      </c>
      <c r="T21" s="158">
        <f t="shared" si="4"/>
        <v>6.3813829787234031</v>
      </c>
      <c r="U21" s="158">
        <f t="shared" si="5"/>
        <v>2.287234042553191E-3</v>
      </c>
      <c r="V21" s="158">
        <f t="shared" si="6"/>
        <v>7.3191489361702116E-4</v>
      </c>
      <c r="W21" s="158">
        <f t="shared" si="7"/>
        <v>0.82340425531914885</v>
      </c>
      <c r="X21" s="158">
        <f t="shared" si="8"/>
        <v>0.91489361702127636</v>
      </c>
    </row>
    <row r="22" spans="1:24" ht="27.6" x14ac:dyDescent="0.25">
      <c r="A22" s="155">
        <v>11</v>
      </c>
      <c r="B22" s="156">
        <v>6.9</v>
      </c>
      <c r="C22" s="155">
        <v>55260</v>
      </c>
      <c r="D22" s="155">
        <v>44</v>
      </c>
      <c r="E22" s="155">
        <v>1</v>
      </c>
      <c r="F22" s="155">
        <v>279</v>
      </c>
      <c r="G22" s="157">
        <v>0.1</v>
      </c>
      <c r="H22" s="158">
        <v>3.2000000000000001E-2</v>
      </c>
      <c r="I22" s="155">
        <v>36</v>
      </c>
      <c r="J22" s="155">
        <v>40</v>
      </c>
      <c r="K22" s="157">
        <f>$D$22*E22/1000</f>
        <v>4.3999999999999997E-2</v>
      </c>
      <c r="L22" s="157">
        <f t="shared" ref="L22:P22" si="15">$D$22*F22/1000</f>
        <v>12.276</v>
      </c>
      <c r="M22" s="157">
        <f t="shared" si="15"/>
        <v>4.4000000000000003E-3</v>
      </c>
      <c r="N22" s="157">
        <f t="shared" si="15"/>
        <v>1.408E-3</v>
      </c>
      <c r="O22" s="157">
        <f t="shared" si="15"/>
        <v>1.5840000000000001</v>
      </c>
      <c r="P22" s="157">
        <f t="shared" si="15"/>
        <v>1.76</v>
      </c>
      <c r="Q22" s="155">
        <f>'enero 2020'!$G$53</f>
        <v>1.8800000000000003</v>
      </c>
      <c r="R22" s="160" t="s">
        <v>113</v>
      </c>
      <c r="S22" s="158">
        <f t="shared" si="3"/>
        <v>2.3404255319148932E-2</v>
      </c>
      <c r="T22" s="158">
        <f t="shared" si="4"/>
        <v>6.5297872340425522</v>
      </c>
      <c r="U22" s="158">
        <f t="shared" si="5"/>
        <v>2.3404255319148934E-3</v>
      </c>
      <c r="V22" s="158">
        <f t="shared" si="6"/>
        <v>7.4893617021276582E-4</v>
      </c>
      <c r="W22" s="158">
        <f t="shared" si="7"/>
        <v>0.84255319148936159</v>
      </c>
      <c r="X22" s="158">
        <f t="shared" si="8"/>
        <v>0.93617021276595724</v>
      </c>
    </row>
    <row r="23" spans="1:24" ht="13.8" x14ac:dyDescent="0.25">
      <c r="A23" s="155">
        <v>12</v>
      </c>
      <c r="B23" s="156">
        <v>6.9</v>
      </c>
      <c r="C23" s="155">
        <v>55260</v>
      </c>
      <c r="D23" s="155"/>
      <c r="E23" s="155">
        <v>1</v>
      </c>
      <c r="F23" s="155">
        <v>279</v>
      </c>
      <c r="G23" s="157">
        <v>0.1</v>
      </c>
      <c r="H23" s="158">
        <v>3.2000000000000001E-2</v>
      </c>
      <c r="I23" s="155">
        <v>36</v>
      </c>
      <c r="J23" s="155">
        <v>40</v>
      </c>
      <c r="K23" s="160" t="s">
        <v>112</v>
      </c>
      <c r="L23" s="160" t="s">
        <v>112</v>
      </c>
      <c r="M23" s="160" t="s">
        <v>112</v>
      </c>
      <c r="N23" s="160" t="s">
        <v>112</v>
      </c>
      <c r="O23" s="160" t="s">
        <v>112</v>
      </c>
      <c r="P23" s="160" t="s">
        <v>112</v>
      </c>
      <c r="Q23" s="155">
        <f>'enero 2020'!$G$53</f>
        <v>1.8800000000000003</v>
      </c>
      <c r="R23" s="160" t="s">
        <v>112</v>
      </c>
      <c r="S23" s="158"/>
      <c r="T23" s="158"/>
      <c r="U23" s="158"/>
      <c r="V23" s="158"/>
      <c r="W23" s="158"/>
      <c r="X23" s="158"/>
    </row>
    <row r="24" spans="1:24" ht="13.8" x14ac:dyDescent="0.25">
      <c r="A24" s="155">
        <v>13</v>
      </c>
      <c r="B24" s="156">
        <v>7</v>
      </c>
      <c r="C24" s="155">
        <v>55260</v>
      </c>
      <c r="D24" s="155"/>
      <c r="E24" s="155">
        <v>1</v>
      </c>
      <c r="F24" s="155">
        <v>279</v>
      </c>
      <c r="G24" s="157">
        <v>0.1</v>
      </c>
      <c r="H24" s="158">
        <v>3.2000000000000001E-2</v>
      </c>
      <c r="I24" s="155">
        <v>36</v>
      </c>
      <c r="J24" s="155">
        <v>40</v>
      </c>
      <c r="K24" s="160" t="s">
        <v>112</v>
      </c>
      <c r="L24" s="160" t="s">
        <v>112</v>
      </c>
      <c r="M24" s="160" t="s">
        <v>112</v>
      </c>
      <c r="N24" s="160" t="s">
        <v>112</v>
      </c>
      <c r="O24" s="160" t="s">
        <v>112</v>
      </c>
      <c r="P24" s="160" t="s">
        <v>112</v>
      </c>
      <c r="Q24" s="155">
        <f>'enero 2020'!$G$53</f>
        <v>1.8800000000000003</v>
      </c>
      <c r="R24" s="160" t="s">
        <v>112</v>
      </c>
      <c r="S24" s="158"/>
      <c r="T24" s="158"/>
      <c r="U24" s="158"/>
      <c r="V24" s="158"/>
      <c r="W24" s="158"/>
      <c r="X24" s="158"/>
    </row>
    <row r="25" spans="1:24" ht="27.6" x14ac:dyDescent="0.25">
      <c r="A25" s="155">
        <v>14</v>
      </c>
      <c r="B25" s="156">
        <v>6.9</v>
      </c>
      <c r="C25" s="155">
        <v>55304</v>
      </c>
      <c r="D25" s="155">
        <v>44</v>
      </c>
      <c r="E25" s="155">
        <v>1</v>
      </c>
      <c r="F25" s="155">
        <v>279</v>
      </c>
      <c r="G25" s="157">
        <v>0.1</v>
      </c>
      <c r="H25" s="158">
        <v>3.2000000000000001E-2</v>
      </c>
      <c r="I25" s="155">
        <v>36</v>
      </c>
      <c r="J25" s="155">
        <v>40</v>
      </c>
      <c r="K25" s="157">
        <f>$D$25*E25/1000</f>
        <v>4.3999999999999997E-2</v>
      </c>
      <c r="L25" s="157">
        <f t="shared" ref="L25:P25" si="16">$D$25*F25/1000</f>
        <v>12.276</v>
      </c>
      <c r="M25" s="157">
        <f t="shared" si="16"/>
        <v>4.4000000000000003E-3</v>
      </c>
      <c r="N25" s="157">
        <f t="shared" si="16"/>
        <v>1.408E-3</v>
      </c>
      <c r="O25" s="157">
        <f t="shared" si="16"/>
        <v>1.5840000000000001</v>
      </c>
      <c r="P25" s="157">
        <f t="shared" si="16"/>
        <v>1.76</v>
      </c>
      <c r="Q25" s="155">
        <f>'enero 2020'!$G$53</f>
        <v>1.8800000000000003</v>
      </c>
      <c r="R25" s="160" t="s">
        <v>113</v>
      </c>
      <c r="S25" s="158">
        <f t="shared" si="3"/>
        <v>2.3404255319148932E-2</v>
      </c>
      <c r="T25" s="158">
        <f t="shared" si="4"/>
        <v>6.5297872340425522</v>
      </c>
      <c r="U25" s="158">
        <f t="shared" si="5"/>
        <v>2.3404255319148934E-3</v>
      </c>
      <c r="V25" s="158">
        <f t="shared" si="6"/>
        <v>7.4893617021276582E-4</v>
      </c>
      <c r="W25" s="158">
        <f t="shared" si="7"/>
        <v>0.84255319148936159</v>
      </c>
      <c r="X25" s="158">
        <f t="shared" si="8"/>
        <v>0.93617021276595724</v>
      </c>
    </row>
    <row r="26" spans="1:24" ht="27.6" x14ac:dyDescent="0.25">
      <c r="A26" s="155">
        <v>15</v>
      </c>
      <c r="B26" s="156">
        <v>6.9</v>
      </c>
      <c r="C26" s="155">
        <v>55348</v>
      </c>
      <c r="D26" s="155">
        <v>44</v>
      </c>
      <c r="E26" s="155">
        <v>1</v>
      </c>
      <c r="F26" s="155">
        <v>279</v>
      </c>
      <c r="G26" s="157">
        <v>0.1</v>
      </c>
      <c r="H26" s="158">
        <v>3.2000000000000001E-2</v>
      </c>
      <c r="I26" s="155">
        <v>36</v>
      </c>
      <c r="J26" s="155">
        <v>40</v>
      </c>
      <c r="K26" s="157">
        <f>$D$26*E26/1000</f>
        <v>4.3999999999999997E-2</v>
      </c>
      <c r="L26" s="157">
        <f t="shared" ref="L26:P26" si="17">$D$26*F26/1000</f>
        <v>12.276</v>
      </c>
      <c r="M26" s="157">
        <f t="shared" si="17"/>
        <v>4.4000000000000003E-3</v>
      </c>
      <c r="N26" s="157">
        <f t="shared" si="17"/>
        <v>1.408E-3</v>
      </c>
      <c r="O26" s="157">
        <f t="shared" si="17"/>
        <v>1.5840000000000001</v>
      </c>
      <c r="P26" s="157">
        <f t="shared" si="17"/>
        <v>1.76</v>
      </c>
      <c r="Q26" s="155">
        <f>'enero 2020'!$G$53</f>
        <v>1.8800000000000003</v>
      </c>
      <c r="R26" s="160" t="s">
        <v>113</v>
      </c>
      <c r="S26" s="158">
        <f t="shared" si="3"/>
        <v>2.3404255319148932E-2</v>
      </c>
      <c r="T26" s="158">
        <f t="shared" si="4"/>
        <v>6.5297872340425522</v>
      </c>
      <c r="U26" s="158">
        <f t="shared" si="5"/>
        <v>2.3404255319148934E-3</v>
      </c>
      <c r="V26" s="158">
        <f t="shared" si="6"/>
        <v>7.4893617021276582E-4</v>
      </c>
      <c r="W26" s="158">
        <f t="shared" si="7"/>
        <v>0.84255319148936159</v>
      </c>
      <c r="X26" s="158">
        <f t="shared" si="8"/>
        <v>0.93617021276595724</v>
      </c>
    </row>
    <row r="27" spans="1:24" ht="27.6" x14ac:dyDescent="0.25">
      <c r="A27" s="155">
        <v>16</v>
      </c>
      <c r="B27" s="156">
        <v>6.5</v>
      </c>
      <c r="C27" s="155">
        <v>55393</v>
      </c>
      <c r="D27" s="155">
        <v>45</v>
      </c>
      <c r="E27" s="155">
        <v>1</v>
      </c>
      <c r="F27" s="155">
        <v>279</v>
      </c>
      <c r="G27" s="157">
        <v>0.1</v>
      </c>
      <c r="H27" s="158">
        <v>3.2000000000000001E-2</v>
      </c>
      <c r="I27" s="155">
        <v>36</v>
      </c>
      <c r="J27" s="155">
        <v>40</v>
      </c>
      <c r="K27" s="157">
        <f>$D$27*E27/1000</f>
        <v>4.4999999999999998E-2</v>
      </c>
      <c r="L27" s="157">
        <f t="shared" ref="L27:P27" si="18">$D$27*F27/1000</f>
        <v>12.555</v>
      </c>
      <c r="M27" s="157">
        <f t="shared" si="18"/>
        <v>4.4999999999999997E-3</v>
      </c>
      <c r="N27" s="157">
        <f t="shared" si="18"/>
        <v>1.4399999999999999E-3</v>
      </c>
      <c r="O27" s="157">
        <f t="shared" si="18"/>
        <v>1.62</v>
      </c>
      <c r="P27" s="157">
        <f t="shared" si="18"/>
        <v>1.8</v>
      </c>
      <c r="Q27" s="155">
        <f>'enero 2020'!$G$53</f>
        <v>1.8800000000000003</v>
      </c>
      <c r="R27" s="160" t="s">
        <v>113</v>
      </c>
      <c r="S27" s="158">
        <f t="shared" si="3"/>
        <v>2.3936170212765954E-2</v>
      </c>
      <c r="T27" s="158">
        <f t="shared" si="4"/>
        <v>6.6781914893617005</v>
      </c>
      <c r="U27" s="158">
        <f t="shared" si="5"/>
        <v>2.3936170212765953E-3</v>
      </c>
      <c r="V27" s="158">
        <f t="shared" si="6"/>
        <v>7.6595744680851038E-4</v>
      </c>
      <c r="W27" s="158">
        <f t="shared" si="7"/>
        <v>0.86170212765957432</v>
      </c>
      <c r="X27" s="158">
        <f t="shared" si="8"/>
        <v>0.95744680851063813</v>
      </c>
    </row>
    <row r="28" spans="1:24" ht="27.6" x14ac:dyDescent="0.25">
      <c r="A28" s="155">
        <v>17</v>
      </c>
      <c r="B28" s="156">
        <v>6.6</v>
      </c>
      <c r="C28" s="155">
        <v>55437</v>
      </c>
      <c r="D28" s="155">
        <v>44</v>
      </c>
      <c r="E28" s="155">
        <v>1</v>
      </c>
      <c r="F28" s="155">
        <v>279</v>
      </c>
      <c r="G28" s="157">
        <v>0.1</v>
      </c>
      <c r="H28" s="158">
        <v>3.2000000000000001E-2</v>
      </c>
      <c r="I28" s="155">
        <v>36</v>
      </c>
      <c r="J28" s="155">
        <v>40</v>
      </c>
      <c r="K28" s="157">
        <f>$D$28*E28/1000</f>
        <v>4.3999999999999997E-2</v>
      </c>
      <c r="L28" s="157">
        <f t="shared" ref="L28:P28" si="19">$D$28*F28/1000</f>
        <v>12.276</v>
      </c>
      <c r="M28" s="157">
        <f t="shared" si="19"/>
        <v>4.4000000000000003E-3</v>
      </c>
      <c r="N28" s="157">
        <f t="shared" si="19"/>
        <v>1.408E-3</v>
      </c>
      <c r="O28" s="157">
        <f t="shared" si="19"/>
        <v>1.5840000000000001</v>
      </c>
      <c r="P28" s="157">
        <f t="shared" si="19"/>
        <v>1.76</v>
      </c>
      <c r="Q28" s="155">
        <f>'enero 2020'!$G$53</f>
        <v>1.8800000000000003</v>
      </c>
      <c r="R28" s="160" t="s">
        <v>113</v>
      </c>
      <c r="S28" s="158">
        <f t="shared" si="3"/>
        <v>2.3404255319148932E-2</v>
      </c>
      <c r="T28" s="158">
        <f t="shared" si="4"/>
        <v>6.5297872340425522</v>
      </c>
      <c r="U28" s="158">
        <f t="shared" si="5"/>
        <v>2.3404255319148934E-3</v>
      </c>
      <c r="V28" s="158">
        <f t="shared" si="6"/>
        <v>7.4893617021276582E-4</v>
      </c>
      <c r="W28" s="158">
        <f t="shared" si="7"/>
        <v>0.84255319148936159</v>
      </c>
      <c r="X28" s="158">
        <f t="shared" si="8"/>
        <v>0.93617021276595724</v>
      </c>
    </row>
    <row r="29" spans="1:24" ht="13.8" x14ac:dyDescent="0.25">
      <c r="A29" s="155">
        <v>18</v>
      </c>
      <c r="B29" s="156">
        <v>6.8</v>
      </c>
      <c r="C29" s="155">
        <v>55437</v>
      </c>
      <c r="D29" s="155"/>
      <c r="E29" s="155">
        <v>1</v>
      </c>
      <c r="F29" s="155">
        <v>279</v>
      </c>
      <c r="G29" s="157">
        <v>0.1</v>
      </c>
      <c r="H29" s="158">
        <v>3.2000000000000001E-2</v>
      </c>
      <c r="I29" s="155">
        <v>36</v>
      </c>
      <c r="J29" s="155">
        <v>40</v>
      </c>
      <c r="K29" s="160" t="s">
        <v>112</v>
      </c>
      <c r="L29" s="160" t="s">
        <v>112</v>
      </c>
      <c r="M29" s="160" t="s">
        <v>112</v>
      </c>
      <c r="N29" s="160" t="s">
        <v>112</v>
      </c>
      <c r="O29" s="160" t="s">
        <v>112</v>
      </c>
      <c r="P29" s="160" t="s">
        <v>112</v>
      </c>
      <c r="Q29" s="155">
        <f>'enero 2020'!$G$53</f>
        <v>1.8800000000000003</v>
      </c>
      <c r="R29" s="160" t="s">
        <v>112</v>
      </c>
      <c r="S29" s="158"/>
      <c r="T29" s="158"/>
      <c r="U29" s="158"/>
      <c r="V29" s="158"/>
      <c r="W29" s="158"/>
      <c r="X29" s="158"/>
    </row>
    <row r="30" spans="1:24" ht="13.8" x14ac:dyDescent="0.25">
      <c r="A30" s="155">
        <v>19</v>
      </c>
      <c r="B30" s="156">
        <v>6.8</v>
      </c>
      <c r="C30" s="155">
        <v>55437</v>
      </c>
      <c r="D30" s="155"/>
      <c r="E30" s="155">
        <v>1</v>
      </c>
      <c r="F30" s="155">
        <v>279</v>
      </c>
      <c r="G30" s="157">
        <v>0.1</v>
      </c>
      <c r="H30" s="158">
        <v>3.2000000000000001E-2</v>
      </c>
      <c r="I30" s="155">
        <v>36</v>
      </c>
      <c r="J30" s="155">
        <v>40</v>
      </c>
      <c r="K30" s="160" t="s">
        <v>112</v>
      </c>
      <c r="L30" s="160" t="s">
        <v>112</v>
      </c>
      <c r="M30" s="160" t="s">
        <v>112</v>
      </c>
      <c r="N30" s="160" t="s">
        <v>112</v>
      </c>
      <c r="O30" s="160" t="s">
        <v>112</v>
      </c>
      <c r="P30" s="160" t="s">
        <v>112</v>
      </c>
      <c r="Q30" s="155">
        <f>'enero 2020'!$G$53</f>
        <v>1.8800000000000003</v>
      </c>
      <c r="R30" s="160" t="s">
        <v>112</v>
      </c>
      <c r="S30" s="158"/>
      <c r="T30" s="158"/>
      <c r="U30" s="158"/>
      <c r="V30" s="158"/>
      <c r="W30" s="158"/>
      <c r="X30" s="158"/>
    </row>
    <row r="31" spans="1:24" ht="13.8" x14ac:dyDescent="0.25">
      <c r="A31" s="155">
        <v>20</v>
      </c>
      <c r="B31" s="156">
        <v>6.8</v>
      </c>
      <c r="C31" s="155">
        <v>55437</v>
      </c>
      <c r="D31" s="155"/>
      <c r="E31" s="155">
        <v>1</v>
      </c>
      <c r="F31" s="155">
        <v>279</v>
      </c>
      <c r="G31" s="157">
        <v>0.1</v>
      </c>
      <c r="H31" s="158">
        <v>3.2000000000000001E-2</v>
      </c>
      <c r="I31" s="155">
        <v>36</v>
      </c>
      <c r="J31" s="155">
        <v>40</v>
      </c>
      <c r="K31" s="160" t="s">
        <v>112</v>
      </c>
      <c r="L31" s="160" t="s">
        <v>112</v>
      </c>
      <c r="M31" s="160" t="s">
        <v>112</v>
      </c>
      <c r="N31" s="160" t="s">
        <v>112</v>
      </c>
      <c r="O31" s="160" t="s">
        <v>112</v>
      </c>
      <c r="P31" s="160" t="s">
        <v>112</v>
      </c>
      <c r="Q31" s="155">
        <f>'enero 2020'!$G$53</f>
        <v>1.8800000000000003</v>
      </c>
      <c r="R31" s="160" t="s">
        <v>112</v>
      </c>
      <c r="S31" s="158"/>
      <c r="T31" s="158"/>
      <c r="U31" s="158"/>
      <c r="V31" s="158"/>
      <c r="W31" s="158"/>
      <c r="X31" s="158"/>
    </row>
    <row r="32" spans="1:24" ht="27.6" x14ac:dyDescent="0.25">
      <c r="A32" s="155">
        <v>21</v>
      </c>
      <c r="B32" s="156">
        <v>6.4</v>
      </c>
      <c r="C32" s="155">
        <v>55481</v>
      </c>
      <c r="D32" s="155">
        <v>44</v>
      </c>
      <c r="E32" s="155">
        <v>1</v>
      </c>
      <c r="F32" s="155">
        <v>279</v>
      </c>
      <c r="G32" s="157">
        <v>0.1</v>
      </c>
      <c r="H32" s="158">
        <v>3.2000000000000001E-2</v>
      </c>
      <c r="I32" s="155">
        <v>36</v>
      </c>
      <c r="J32" s="155">
        <v>40</v>
      </c>
      <c r="K32" s="157">
        <f>$D$32*E32/1000</f>
        <v>4.3999999999999997E-2</v>
      </c>
      <c r="L32" s="157">
        <f t="shared" ref="L32:P32" si="20">$D$32*F32/1000</f>
        <v>12.276</v>
      </c>
      <c r="M32" s="157">
        <f t="shared" si="20"/>
        <v>4.4000000000000003E-3</v>
      </c>
      <c r="N32" s="157">
        <f t="shared" si="20"/>
        <v>1.408E-3</v>
      </c>
      <c r="O32" s="157">
        <f t="shared" si="20"/>
        <v>1.5840000000000001</v>
      </c>
      <c r="P32" s="157">
        <f t="shared" si="20"/>
        <v>1.76</v>
      </c>
      <c r="Q32" s="155">
        <f>'enero 2020'!$G$53</f>
        <v>1.8800000000000003</v>
      </c>
      <c r="R32" s="160" t="s">
        <v>113</v>
      </c>
      <c r="S32" s="158">
        <f t="shared" si="3"/>
        <v>2.3404255319148932E-2</v>
      </c>
      <c r="T32" s="158">
        <f t="shared" si="4"/>
        <v>6.5297872340425522</v>
      </c>
      <c r="U32" s="158">
        <f t="shared" si="5"/>
        <v>2.3404255319148934E-3</v>
      </c>
      <c r="V32" s="158">
        <f t="shared" si="6"/>
        <v>7.4893617021276582E-4</v>
      </c>
      <c r="W32" s="158">
        <f t="shared" si="7"/>
        <v>0.84255319148936159</v>
      </c>
      <c r="X32" s="158">
        <f t="shared" si="8"/>
        <v>0.93617021276595724</v>
      </c>
    </row>
    <row r="33" spans="1:24" ht="27.6" x14ac:dyDescent="0.25">
      <c r="A33" s="155">
        <v>22</v>
      </c>
      <c r="B33" s="156">
        <v>6.3</v>
      </c>
      <c r="C33" s="155">
        <v>55526</v>
      </c>
      <c r="D33" s="155">
        <v>45</v>
      </c>
      <c r="E33" s="155">
        <v>1</v>
      </c>
      <c r="F33" s="155">
        <v>279</v>
      </c>
      <c r="G33" s="157">
        <v>0.1</v>
      </c>
      <c r="H33" s="158">
        <v>3.2000000000000001E-2</v>
      </c>
      <c r="I33" s="155">
        <v>36</v>
      </c>
      <c r="J33" s="155">
        <v>40</v>
      </c>
      <c r="K33" s="157">
        <f>$D$33*E33/1000</f>
        <v>4.4999999999999998E-2</v>
      </c>
      <c r="L33" s="157">
        <f t="shared" ref="L33:P33" si="21">$D$33*F33/1000</f>
        <v>12.555</v>
      </c>
      <c r="M33" s="157">
        <f t="shared" si="21"/>
        <v>4.4999999999999997E-3</v>
      </c>
      <c r="N33" s="157">
        <f t="shared" si="21"/>
        <v>1.4399999999999999E-3</v>
      </c>
      <c r="O33" s="157">
        <f t="shared" si="21"/>
        <v>1.62</v>
      </c>
      <c r="P33" s="157">
        <f t="shared" si="21"/>
        <v>1.8</v>
      </c>
      <c r="Q33" s="155">
        <f>'enero 2020'!$G$53</f>
        <v>1.8800000000000003</v>
      </c>
      <c r="R33" s="160" t="s">
        <v>113</v>
      </c>
      <c r="S33" s="158">
        <f t="shared" si="3"/>
        <v>2.3936170212765954E-2</v>
      </c>
      <c r="T33" s="158">
        <f t="shared" si="4"/>
        <v>6.6781914893617005</v>
      </c>
      <c r="U33" s="158">
        <f t="shared" si="5"/>
        <v>2.3936170212765953E-3</v>
      </c>
      <c r="V33" s="158">
        <f t="shared" si="6"/>
        <v>7.6595744680851038E-4</v>
      </c>
      <c r="W33" s="158">
        <f t="shared" si="7"/>
        <v>0.86170212765957432</v>
      </c>
      <c r="X33" s="158">
        <f t="shared" si="8"/>
        <v>0.95744680851063813</v>
      </c>
    </row>
    <row r="34" spans="1:24" ht="27.6" x14ac:dyDescent="0.25">
      <c r="A34" s="155">
        <v>23</v>
      </c>
      <c r="B34" s="156">
        <v>6.3</v>
      </c>
      <c r="C34" s="155">
        <v>55568</v>
      </c>
      <c r="D34" s="155">
        <v>42</v>
      </c>
      <c r="E34" s="155">
        <v>1</v>
      </c>
      <c r="F34" s="155">
        <v>279</v>
      </c>
      <c r="G34" s="157">
        <v>0.1</v>
      </c>
      <c r="H34" s="158">
        <v>3.2000000000000001E-2</v>
      </c>
      <c r="I34" s="155">
        <v>36</v>
      </c>
      <c r="J34" s="155">
        <v>40</v>
      </c>
      <c r="K34" s="157">
        <f>$D$34*E34/1000</f>
        <v>4.2000000000000003E-2</v>
      </c>
      <c r="L34" s="157">
        <f t="shared" ref="L34:P34" si="22">$D$34*F34/1000</f>
        <v>11.718</v>
      </c>
      <c r="M34" s="157">
        <f t="shared" si="22"/>
        <v>4.2000000000000006E-3</v>
      </c>
      <c r="N34" s="157">
        <f t="shared" si="22"/>
        <v>1.3440000000000001E-3</v>
      </c>
      <c r="O34" s="157">
        <f t="shared" si="22"/>
        <v>1.512</v>
      </c>
      <c r="P34" s="157">
        <f t="shared" si="22"/>
        <v>1.68</v>
      </c>
      <c r="Q34" s="155">
        <f>'enero 2020'!$G$53</f>
        <v>1.8800000000000003</v>
      </c>
      <c r="R34" s="160" t="s">
        <v>113</v>
      </c>
      <c r="S34" s="158">
        <f t="shared" si="3"/>
        <v>2.2340425531914891E-2</v>
      </c>
      <c r="T34" s="158">
        <f t="shared" si="4"/>
        <v>6.232978723404254</v>
      </c>
      <c r="U34" s="158">
        <f t="shared" si="5"/>
        <v>2.2340425531914895E-3</v>
      </c>
      <c r="V34" s="158">
        <f t="shared" si="6"/>
        <v>7.1489361702127649E-4</v>
      </c>
      <c r="W34" s="158">
        <f t="shared" si="7"/>
        <v>0.804255319148936</v>
      </c>
      <c r="X34" s="158">
        <f t="shared" si="8"/>
        <v>0.89361702127659559</v>
      </c>
    </row>
    <row r="35" spans="1:24" ht="27.6" x14ac:dyDescent="0.25">
      <c r="A35" s="155">
        <v>24</v>
      </c>
      <c r="B35" s="156">
        <v>6.9</v>
      </c>
      <c r="C35" s="155">
        <v>55610</v>
      </c>
      <c r="D35" s="155">
        <v>42</v>
      </c>
      <c r="E35" s="155">
        <v>1</v>
      </c>
      <c r="F35" s="155">
        <v>279</v>
      </c>
      <c r="G35" s="157">
        <v>0.1</v>
      </c>
      <c r="H35" s="158">
        <v>3.2000000000000001E-2</v>
      </c>
      <c r="I35" s="155">
        <v>36</v>
      </c>
      <c r="J35" s="155">
        <v>40</v>
      </c>
      <c r="K35" s="157">
        <f>$D$35*E35/1000</f>
        <v>4.2000000000000003E-2</v>
      </c>
      <c r="L35" s="157">
        <f t="shared" ref="L35:P35" si="23">$D$35*F35/1000</f>
        <v>11.718</v>
      </c>
      <c r="M35" s="157">
        <f t="shared" si="23"/>
        <v>4.2000000000000006E-3</v>
      </c>
      <c r="N35" s="157">
        <f t="shared" si="23"/>
        <v>1.3440000000000001E-3</v>
      </c>
      <c r="O35" s="157">
        <f t="shared" si="23"/>
        <v>1.512</v>
      </c>
      <c r="P35" s="157">
        <f t="shared" si="23"/>
        <v>1.68</v>
      </c>
      <c r="Q35" s="155">
        <f>'enero 2020'!$G$53</f>
        <v>1.8800000000000003</v>
      </c>
      <c r="R35" s="160" t="s">
        <v>113</v>
      </c>
      <c r="S35" s="158">
        <f t="shared" si="3"/>
        <v>2.2340425531914891E-2</v>
      </c>
      <c r="T35" s="158">
        <f t="shared" si="4"/>
        <v>6.232978723404254</v>
      </c>
      <c r="U35" s="158">
        <f t="shared" si="5"/>
        <v>2.2340425531914895E-3</v>
      </c>
      <c r="V35" s="158">
        <f t="shared" si="6"/>
        <v>7.1489361702127649E-4</v>
      </c>
      <c r="W35" s="158">
        <f t="shared" si="7"/>
        <v>0.804255319148936</v>
      </c>
      <c r="X35" s="158">
        <f t="shared" si="8"/>
        <v>0.89361702127659559</v>
      </c>
    </row>
    <row r="36" spans="1:24" ht="27.6" x14ac:dyDescent="0.25">
      <c r="A36" s="155">
        <v>25</v>
      </c>
      <c r="B36" s="156">
        <v>6.3</v>
      </c>
      <c r="C36" s="155">
        <v>55653</v>
      </c>
      <c r="D36" s="155">
        <v>43</v>
      </c>
      <c r="E36" s="155">
        <v>1</v>
      </c>
      <c r="F36" s="155">
        <v>279</v>
      </c>
      <c r="G36" s="157">
        <v>0.1</v>
      </c>
      <c r="H36" s="158">
        <v>3.2000000000000001E-2</v>
      </c>
      <c r="I36" s="155">
        <v>36</v>
      </c>
      <c r="J36" s="155">
        <v>40</v>
      </c>
      <c r="K36" s="157">
        <f>$D$36*E36/1000</f>
        <v>4.2999999999999997E-2</v>
      </c>
      <c r="L36" s="157">
        <f t="shared" ref="L36:P36" si="24">$D$36*F36/1000</f>
        <v>11.997</v>
      </c>
      <c r="M36" s="157">
        <f t="shared" si="24"/>
        <v>4.3E-3</v>
      </c>
      <c r="N36" s="157">
        <f t="shared" si="24"/>
        <v>1.3760000000000001E-3</v>
      </c>
      <c r="O36" s="157">
        <f t="shared" si="24"/>
        <v>1.548</v>
      </c>
      <c r="P36" s="157">
        <f t="shared" si="24"/>
        <v>1.72</v>
      </c>
      <c r="Q36" s="155">
        <f>'enero 2020'!$G$53</f>
        <v>1.8800000000000003</v>
      </c>
      <c r="R36" s="160" t="s">
        <v>113</v>
      </c>
      <c r="S36" s="158">
        <f t="shared" si="3"/>
        <v>2.287234042553191E-2</v>
      </c>
      <c r="T36" s="158">
        <f t="shared" si="4"/>
        <v>6.3813829787234031</v>
      </c>
      <c r="U36" s="158">
        <f t="shared" si="5"/>
        <v>2.287234042553191E-3</v>
      </c>
      <c r="V36" s="158">
        <f t="shared" si="6"/>
        <v>7.3191489361702116E-4</v>
      </c>
      <c r="W36" s="158">
        <f t="shared" si="7"/>
        <v>0.82340425531914885</v>
      </c>
      <c r="X36" s="158">
        <f t="shared" si="8"/>
        <v>0.91489361702127636</v>
      </c>
    </row>
    <row r="37" spans="1:24" ht="13.8" x14ac:dyDescent="0.25">
      <c r="A37" s="155">
        <v>26</v>
      </c>
      <c r="B37" s="156">
        <v>6.3</v>
      </c>
      <c r="C37" s="155">
        <v>55653</v>
      </c>
      <c r="D37" s="155"/>
      <c r="E37" s="155">
        <v>1</v>
      </c>
      <c r="F37" s="155">
        <v>279</v>
      </c>
      <c r="G37" s="157">
        <v>0.1</v>
      </c>
      <c r="H37" s="158">
        <v>3.2000000000000001E-2</v>
      </c>
      <c r="I37" s="155">
        <v>36</v>
      </c>
      <c r="J37" s="155">
        <v>40</v>
      </c>
      <c r="K37" s="160" t="s">
        <v>112</v>
      </c>
      <c r="L37" s="160" t="s">
        <v>112</v>
      </c>
      <c r="M37" s="160" t="s">
        <v>112</v>
      </c>
      <c r="N37" s="160" t="s">
        <v>112</v>
      </c>
      <c r="O37" s="160" t="s">
        <v>112</v>
      </c>
      <c r="P37" s="160" t="s">
        <v>112</v>
      </c>
      <c r="Q37" s="155">
        <f>'enero 2020'!$G$53</f>
        <v>1.8800000000000003</v>
      </c>
      <c r="R37" s="160" t="s">
        <v>112</v>
      </c>
      <c r="S37" s="158"/>
      <c r="T37" s="158"/>
      <c r="U37" s="158"/>
      <c r="V37" s="158"/>
      <c r="W37" s="158"/>
      <c r="X37" s="158"/>
    </row>
    <row r="38" spans="1:24" ht="13.8" x14ac:dyDescent="0.25">
      <c r="A38" s="155">
        <v>27</v>
      </c>
      <c r="B38" s="156">
        <v>7.1</v>
      </c>
      <c r="C38" s="155">
        <v>55653</v>
      </c>
      <c r="D38" s="155"/>
      <c r="E38" s="155">
        <v>1</v>
      </c>
      <c r="F38" s="155">
        <v>279</v>
      </c>
      <c r="G38" s="157">
        <v>0.1</v>
      </c>
      <c r="H38" s="158">
        <v>3.2000000000000001E-2</v>
      </c>
      <c r="I38" s="155">
        <v>36</v>
      </c>
      <c r="J38" s="155">
        <v>40</v>
      </c>
      <c r="K38" s="160" t="s">
        <v>112</v>
      </c>
      <c r="L38" s="160" t="s">
        <v>112</v>
      </c>
      <c r="M38" s="160" t="s">
        <v>112</v>
      </c>
      <c r="N38" s="160" t="s">
        <v>112</v>
      </c>
      <c r="O38" s="160" t="s">
        <v>112</v>
      </c>
      <c r="P38" s="160" t="s">
        <v>112</v>
      </c>
      <c r="Q38" s="155">
        <f>'enero 2020'!$G$53</f>
        <v>1.8800000000000003</v>
      </c>
      <c r="R38" s="160" t="s">
        <v>112</v>
      </c>
      <c r="S38" s="158"/>
      <c r="T38" s="158"/>
      <c r="U38" s="158"/>
      <c r="V38" s="158"/>
      <c r="W38" s="158"/>
      <c r="X38" s="158"/>
    </row>
    <row r="39" spans="1:24" ht="27.6" x14ac:dyDescent="0.25">
      <c r="A39" s="155">
        <v>28</v>
      </c>
      <c r="B39" s="156">
        <v>6.7</v>
      </c>
      <c r="C39" s="155">
        <v>55695</v>
      </c>
      <c r="D39" s="155"/>
      <c r="E39" s="155">
        <v>1</v>
      </c>
      <c r="F39" s="155">
        <v>279</v>
      </c>
      <c r="G39" s="157">
        <v>0.1</v>
      </c>
      <c r="H39" s="158">
        <v>3.2000000000000001E-2</v>
      </c>
      <c r="I39" s="155">
        <v>36</v>
      </c>
      <c r="J39" s="155">
        <v>40</v>
      </c>
      <c r="K39" s="157">
        <f>$D$39*E39/1000</f>
        <v>0</v>
      </c>
      <c r="L39" s="157">
        <f t="shared" ref="L39:P39" si="25">$D$39*F39/1000</f>
        <v>0</v>
      </c>
      <c r="M39" s="157">
        <f t="shared" si="25"/>
        <v>0</v>
      </c>
      <c r="N39" s="157">
        <f t="shared" si="25"/>
        <v>0</v>
      </c>
      <c r="O39" s="157">
        <f t="shared" si="25"/>
        <v>0</v>
      </c>
      <c r="P39" s="157">
        <f t="shared" si="25"/>
        <v>0</v>
      </c>
      <c r="Q39" s="155">
        <f>'enero 2020'!$G$53</f>
        <v>1.8800000000000003</v>
      </c>
      <c r="R39" s="160" t="s">
        <v>113</v>
      </c>
      <c r="S39" s="158">
        <f t="shared" si="3"/>
        <v>0</v>
      </c>
      <c r="T39" s="158">
        <f t="shared" si="4"/>
        <v>0</v>
      </c>
      <c r="U39" s="158">
        <f t="shared" si="5"/>
        <v>0</v>
      </c>
      <c r="V39" s="158">
        <f t="shared" si="6"/>
        <v>0</v>
      </c>
      <c r="W39" s="158">
        <f t="shared" si="7"/>
        <v>0</v>
      </c>
      <c r="X39" s="158">
        <f t="shared" si="8"/>
        <v>0</v>
      </c>
    </row>
    <row r="40" spans="1:24" ht="27.6" x14ac:dyDescent="0.25">
      <c r="A40" s="155">
        <v>29</v>
      </c>
      <c r="B40" s="156">
        <v>6.2</v>
      </c>
      <c r="C40" s="155">
        <v>55740</v>
      </c>
      <c r="D40" s="155">
        <v>45</v>
      </c>
      <c r="E40" s="155">
        <v>2</v>
      </c>
      <c r="F40" s="155">
        <v>568</v>
      </c>
      <c r="G40" s="157">
        <v>0.1</v>
      </c>
      <c r="H40" s="158">
        <v>0.108</v>
      </c>
      <c r="I40" s="155">
        <v>48</v>
      </c>
      <c r="J40" s="155">
        <v>52</v>
      </c>
      <c r="K40" s="157">
        <f>$D$40*E40/1000</f>
        <v>0.09</v>
      </c>
      <c r="L40" s="157">
        <f t="shared" ref="L40:P40" si="26">$D$40*F40/1000</f>
        <v>25.56</v>
      </c>
      <c r="M40" s="157">
        <f t="shared" si="26"/>
        <v>4.4999999999999997E-3</v>
      </c>
      <c r="N40" s="157">
        <f t="shared" si="26"/>
        <v>4.8600000000000006E-3</v>
      </c>
      <c r="O40" s="157">
        <f t="shared" si="26"/>
        <v>2.16</v>
      </c>
      <c r="P40" s="157">
        <f t="shared" si="26"/>
        <v>2.34</v>
      </c>
      <c r="Q40" s="155">
        <f>'enero 2020'!$G$53</f>
        <v>1.8800000000000003</v>
      </c>
      <c r="R40" s="160" t="s">
        <v>113</v>
      </c>
      <c r="S40" s="158">
        <f t="shared" si="3"/>
        <v>4.7872340425531908E-2</v>
      </c>
      <c r="T40" s="158">
        <f t="shared" si="4"/>
        <v>13.595744680851061</v>
      </c>
      <c r="U40" s="158">
        <f t="shared" si="5"/>
        <v>2.3936170212765953E-3</v>
      </c>
      <c r="V40" s="158">
        <f t="shared" si="6"/>
        <v>2.5851063829787232E-3</v>
      </c>
      <c r="W40" s="158">
        <f t="shared" si="7"/>
        <v>1.1489361702127658</v>
      </c>
      <c r="X40" s="158">
        <f t="shared" si="8"/>
        <v>1.2446808510638294</v>
      </c>
    </row>
    <row r="41" spans="1:24" ht="27.6" x14ac:dyDescent="0.25">
      <c r="A41" s="155">
        <v>30</v>
      </c>
      <c r="B41" s="156">
        <v>6.9</v>
      </c>
      <c r="C41" s="155">
        <v>55784</v>
      </c>
      <c r="D41" s="155">
        <v>44</v>
      </c>
      <c r="E41" s="155">
        <v>2</v>
      </c>
      <c r="F41" s="155">
        <v>568</v>
      </c>
      <c r="G41" s="157">
        <v>0.1</v>
      </c>
      <c r="H41" s="158">
        <v>0.108</v>
      </c>
      <c r="I41" s="155">
        <v>48</v>
      </c>
      <c r="J41" s="155">
        <v>52</v>
      </c>
      <c r="K41" s="157">
        <f>$D$41*E41/1000</f>
        <v>8.7999999999999995E-2</v>
      </c>
      <c r="L41" s="157">
        <f t="shared" ref="L41:P41" si="27">$D$41*F41/1000</f>
        <v>24.992000000000001</v>
      </c>
      <c r="M41" s="157">
        <f t="shared" si="27"/>
        <v>4.4000000000000003E-3</v>
      </c>
      <c r="N41" s="157">
        <f t="shared" si="27"/>
        <v>4.7520000000000001E-3</v>
      </c>
      <c r="O41" s="157">
        <f t="shared" si="27"/>
        <v>2.1120000000000001</v>
      </c>
      <c r="P41" s="157">
        <f t="shared" si="27"/>
        <v>2.2879999999999998</v>
      </c>
      <c r="Q41" s="155">
        <f>'enero 2020'!$G$53</f>
        <v>1.8800000000000003</v>
      </c>
      <c r="R41" s="160" t="s">
        <v>113</v>
      </c>
      <c r="S41" s="158">
        <f t="shared" si="3"/>
        <v>4.6808510638297864E-2</v>
      </c>
      <c r="T41" s="158">
        <f t="shared" si="4"/>
        <v>13.293617021276594</v>
      </c>
      <c r="U41" s="158">
        <f t="shared" si="5"/>
        <v>2.3404255319148934E-3</v>
      </c>
      <c r="V41" s="158">
        <f t="shared" si="6"/>
        <v>2.5276595744680849E-3</v>
      </c>
      <c r="W41" s="158">
        <f t="shared" si="7"/>
        <v>1.1234042553191488</v>
      </c>
      <c r="X41" s="158">
        <f t="shared" si="8"/>
        <v>1.2170212765957444</v>
      </c>
    </row>
    <row r="42" spans="1:24" x14ac:dyDescent="0.25">
      <c r="A42" s="147"/>
      <c r="B42" s="147"/>
      <c r="C42" s="147"/>
      <c r="D42" s="147"/>
      <c r="E42" s="147"/>
      <c r="F42" s="147"/>
      <c r="G42" s="147"/>
      <c r="H42" s="147"/>
      <c r="I42" s="147"/>
      <c r="J42" s="147"/>
      <c r="K42" s="147"/>
      <c r="L42" s="147"/>
      <c r="M42" s="147"/>
      <c r="N42" s="147"/>
      <c r="O42" s="147"/>
      <c r="P42" s="147"/>
      <c r="Q42" s="147"/>
      <c r="R42" s="147"/>
      <c r="S42" s="147"/>
      <c r="T42" s="147"/>
      <c r="U42" s="147"/>
      <c r="V42" s="147"/>
      <c r="W42" s="147"/>
      <c r="X42" s="147"/>
    </row>
    <row r="43" spans="1:24" ht="13.8" x14ac:dyDescent="0.25">
      <c r="A43" s="148" t="s">
        <v>114</v>
      </c>
      <c r="B43" s="149"/>
      <c r="C43" s="150"/>
      <c r="D43" s="151">
        <f>AVERAGE(D12:D42)</f>
        <v>43.7</v>
      </c>
      <c r="E43" s="152"/>
      <c r="F43" s="153"/>
      <c r="G43" s="153"/>
      <c r="H43" s="153"/>
      <c r="I43" s="153"/>
      <c r="J43" s="154"/>
      <c r="K43" s="254">
        <f>AVERAGE(K12:K41)</f>
        <v>4.585714285714286E-2</v>
      </c>
      <c r="L43" s="254">
        <f t="shared" ref="L43:X43" si="28">AVERAGE(L12:L41)</f>
        <v>12.836523809523809</v>
      </c>
      <c r="M43" s="254">
        <f t="shared" si="28"/>
        <v>4.1619047619047616E-3</v>
      </c>
      <c r="N43" s="254">
        <f t="shared" si="28"/>
        <v>1.6539047619047618E-3</v>
      </c>
      <c r="O43" s="254">
        <f t="shared" si="28"/>
        <v>1.5491428571428574</v>
      </c>
      <c r="P43" s="254">
        <f t="shared" si="28"/>
        <v>1.7156190476190478</v>
      </c>
      <c r="Q43" s="254"/>
      <c r="R43" s="254"/>
      <c r="S43" s="254">
        <f t="shared" si="28"/>
        <v>2.4392097264437685E-2</v>
      </c>
      <c r="T43" s="254">
        <f t="shared" si="28"/>
        <v>6.8279381965552171</v>
      </c>
      <c r="U43" s="254">
        <f t="shared" si="28"/>
        <v>2.2137791286727451E-3</v>
      </c>
      <c r="V43" s="254">
        <f t="shared" si="28"/>
        <v>8.7973657548125628E-4</v>
      </c>
      <c r="W43" s="254">
        <f t="shared" si="28"/>
        <v>0.82401215805471129</v>
      </c>
      <c r="X43" s="254">
        <f t="shared" si="28"/>
        <v>0.91256332320162081</v>
      </c>
    </row>
  </sheetData>
  <mergeCells count="20">
    <mergeCell ref="A8:X8"/>
    <mergeCell ref="A9:A11"/>
    <mergeCell ref="E9:J9"/>
    <mergeCell ref="K9:P9"/>
    <mergeCell ref="S9:X9"/>
    <mergeCell ref="A43:C43"/>
    <mergeCell ref="E43:J43"/>
    <mergeCell ref="A6:D7"/>
    <mergeCell ref="K6:K7"/>
    <mergeCell ref="N6:O6"/>
    <mergeCell ref="P6:Q7"/>
    <mergeCell ref="R6:R7"/>
    <mergeCell ref="N7:O7"/>
    <mergeCell ref="A1:X1"/>
    <mergeCell ref="A2:X2"/>
    <mergeCell ref="B3:X3"/>
    <mergeCell ref="A4:X4"/>
    <mergeCell ref="A5:D5"/>
    <mergeCell ref="N5:O5"/>
    <mergeCell ref="P5:R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13</vt:i4>
      </vt:variant>
    </vt:vector>
  </HeadingPairs>
  <TitlesOfParts>
    <vt:vector size="13" baseType="lpstr">
      <vt:lpstr>enero 2020</vt:lpstr>
      <vt:lpstr>febrero 2020</vt:lpstr>
      <vt:lpstr>marzo 2020</vt:lpstr>
      <vt:lpstr>abril 2020</vt:lpstr>
      <vt:lpstr>mayo 2020</vt:lpstr>
      <vt:lpstr>junio 2020</vt:lpstr>
      <vt:lpstr>julio 2020</vt:lpstr>
      <vt:lpstr>agosto 2020</vt:lpstr>
      <vt:lpstr>septiembre 2020</vt:lpstr>
      <vt:lpstr>octubre 2020</vt:lpstr>
      <vt:lpstr>noviembre 2020</vt:lpstr>
      <vt:lpstr>diciembre 2020</vt:lpstr>
      <vt:lpstr>RESUMEN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Registro 2020 Casas Patronales.xlsx</dc:title>
  <dc:creator>Marcos</dc:creator>
  <cp:lastModifiedBy>Annie Martinson</cp:lastModifiedBy>
  <dcterms:created xsi:type="dcterms:W3CDTF">2021-03-28T18:42:30Z</dcterms:created>
  <dcterms:modified xsi:type="dcterms:W3CDTF">2021-03-29T01:51:31Z</dcterms:modified>
</cp:coreProperties>
</file>